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_Klara\Informacija o trošenju sredstava\"/>
    </mc:Choice>
  </mc:AlternateContent>
  <xr:revisionPtr revIDLastSave="0" documentId="13_ncr:1_{A40800B8-B72F-406B-9BA6-588CDFDF78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VIBANJ 2026" sheetId="32" r:id="rId1"/>
  </sheets>
  <definedNames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7" i="32" l="1"/>
  <c r="M77" i="32"/>
  <c r="E75" i="32"/>
  <c r="E27" i="32"/>
  <c r="E52" i="32"/>
  <c r="E36" i="32"/>
  <c r="E64" i="32"/>
  <c r="E74" i="32"/>
  <c r="E72" i="32"/>
  <c r="E70" i="32"/>
  <c r="E68" i="32"/>
  <c r="E55" i="32"/>
  <c r="E30" i="32"/>
  <c r="E16" i="32"/>
  <c r="E12" i="32"/>
  <c r="E13" i="32" s="1"/>
  <c r="E10" i="32" l="1"/>
  <c r="E9" i="32"/>
  <c r="E8" i="32"/>
  <c r="E7" i="32"/>
  <c r="E11" i="32" s="1"/>
  <c r="E66" i="32"/>
  <c r="E61" i="32"/>
  <c r="E59" i="32"/>
  <c r="E57" i="32"/>
  <c r="E50" i="32"/>
  <c r="E48" i="32"/>
  <c r="E46" i="32"/>
  <c r="E44" i="32"/>
  <c r="E40" i="32"/>
  <c r="E38" i="32"/>
  <c r="E34" i="32"/>
  <c r="E32" i="32"/>
  <c r="E25" i="32"/>
  <c r="E23" i="32"/>
  <c r="E21" i="32"/>
  <c r="E19" i="32"/>
</calcChain>
</file>

<file path=xl/sharedStrings.xml><?xml version="1.0" encoding="utf-8"?>
<sst xmlns="http://schemas.openxmlformats.org/spreadsheetml/2006/main" count="214" uniqueCount="115">
  <si>
    <t xml:space="preserve">NAZIV ISPLATITELJA: </t>
  </si>
  <si>
    <t xml:space="preserve">ISPLATE SREDSTAVA ZA RAZDOBLJE: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</si>
  <si>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</si>
  <si>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</si>
  <si>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</si>
  <si>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</si>
  <si>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</si>
  <si>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</si>
  <si>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</si>
  <si>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</si>
  <si>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</si>
  <si>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</si>
  <si>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</si>
  <si>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</si>
  <si>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</si>
  <si>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</si>
  <si>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</si>
  <si>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</si>
  <si>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</si>
  <si>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</si>
  <si>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</si>
  <si>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</si>
  <si>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</si>
  <si>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</si>
  <si>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</si>
  <si>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</si>
  <si>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</si>
  <si>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</si>
  <si>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</si>
  <si>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</si>
  <si>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REDNI BROJ</t>
  </si>
  <si>
    <t>NAZIV PRIMATELJA</t>
  </si>
  <si>
    <t>OIB PRIMATELJA</t>
  </si>
  <si>
    <t>SJEDIŠTE / PREBIVALIŠTE PRIMATELJA</t>
  </si>
  <si>
    <t>VRSTA RASHODA / IZDATKA</t>
  </si>
  <si>
    <t>1.</t>
  </si>
  <si>
    <t>NAČIN OBJAVE ISPLAĆENOG IZNOSA</t>
  </si>
  <si>
    <t>3111 Plaće za redovan rad (bez bolovanja na teret Hzzo)</t>
  </si>
  <si>
    <t>3121 Ostali rashodi za zaposlene</t>
  </si>
  <si>
    <t>3132 Doprinos za obvezno zdravstevno</t>
  </si>
  <si>
    <t>3212 Naknada za prijevoz sa posla i na posao</t>
  </si>
  <si>
    <t>Ukupno</t>
  </si>
  <si>
    <t>Raiffeisen bank</t>
  </si>
  <si>
    <t>Zagreb</t>
  </si>
  <si>
    <t xml:space="preserve">3431 Bankarske usluge i usluge platnog prometa </t>
  </si>
  <si>
    <t>Dubrovnik</t>
  </si>
  <si>
    <t>4214 Ostali građevinski objekti</t>
  </si>
  <si>
    <t>A1 Hrvatska d.o.o.</t>
  </si>
  <si>
    <t>3231 Usluge telefona, pošte i prijevoza</t>
  </si>
  <si>
    <t>Ingatest</t>
  </si>
  <si>
    <t>3239 Ostale usluge</t>
  </si>
  <si>
    <t>Dom izgradnja d.o.o.</t>
  </si>
  <si>
    <t>Unicitas d.o.o.</t>
  </si>
  <si>
    <t>3238 Računalne usluge</t>
  </si>
  <si>
    <t>Securitas Hrvatska d.o.o.</t>
  </si>
  <si>
    <t>Split</t>
  </si>
  <si>
    <t>Građevinar Quelin d.d.</t>
  </si>
  <si>
    <t>Hep opskrba d.o.o.</t>
  </si>
  <si>
    <t>3223 Energija</t>
  </si>
  <si>
    <t>Perfectum d.o.o.</t>
  </si>
  <si>
    <t>Com eng d.o.o.</t>
  </si>
  <si>
    <t>Almel Dubrovnik d.o.o.</t>
  </si>
  <si>
    <t>3232 Usluge tek. i invest.održavanja</t>
  </si>
  <si>
    <t>3293 Reprezentacija</t>
  </si>
  <si>
    <t>ZAVOD ZA OBNOVU DUBROVNIKA, CVIJETE ZUZORIĆ 6, 20000 DUBROVNIK</t>
  </si>
  <si>
    <t xml:space="preserve">INFORMACIJA O TROŠENJU SREDSTAVA </t>
  </si>
  <si>
    <t>21777333810</t>
  </si>
  <si>
    <t>17009015420</t>
  </si>
  <si>
    <t>Sigma servis d.o.o.</t>
  </si>
  <si>
    <t>40715047620</t>
  </si>
  <si>
    <t>3232 Usluge tekućeg i investicijskog održavanja</t>
  </si>
  <si>
    <t>3211 Službena putovanja</t>
  </si>
  <si>
    <t>4511 Dodatna ulaganja na građevinskim objektima</t>
  </si>
  <si>
    <t>Velika Gorica</t>
  </si>
  <si>
    <t>Koprivnica</t>
  </si>
  <si>
    <t>85821130368</t>
  </si>
  <si>
    <t>Atlant putnička agencija d.o.o.</t>
  </si>
  <si>
    <t>94137914102</t>
  </si>
  <si>
    <t>4221 Uredska oprema i namještaj</t>
  </si>
  <si>
    <t>24282973276</t>
  </si>
  <si>
    <t>Geo pixel d.o.o.</t>
  </si>
  <si>
    <t>Čilipi</t>
  </si>
  <si>
    <t>31171305719</t>
  </si>
  <si>
    <t>3221 Uredski materijal i ostali mater.rashodi</t>
  </si>
  <si>
    <t>Isplatitelj</t>
  </si>
  <si>
    <t>Zod</t>
  </si>
  <si>
    <t>Grad Dubrovnik</t>
  </si>
  <si>
    <t>Projekt 22 d.o.o.</t>
  </si>
  <si>
    <t>Regres</t>
  </si>
  <si>
    <t xml:space="preserve">Libertas inženjering d.o.o. </t>
  </si>
  <si>
    <t>37130533420</t>
  </si>
  <si>
    <t>Topolo</t>
  </si>
  <si>
    <t>Ured ovl.inž.Ivana Mucić</t>
  </si>
  <si>
    <t>41967540809</t>
  </si>
  <si>
    <t>Alfaplan d.o.o.</t>
  </si>
  <si>
    <t>83414766702</t>
  </si>
  <si>
    <t>Planaxis d.o.o.-podugovaratelj Alfaplana</t>
  </si>
  <si>
    <t>Adriatik građenje j.d.o.o.</t>
  </si>
  <si>
    <t>75785967207</t>
  </si>
  <si>
    <t>Financijska agencija</t>
  </si>
  <si>
    <t>92756876424</t>
  </si>
  <si>
    <t>3294 Članarine i norma</t>
  </si>
  <si>
    <t>Kor d.o.o.restauratorske usluge</t>
  </si>
  <si>
    <t>Hp-hrvatska pošta d.d.</t>
  </si>
  <si>
    <t>87311810356</t>
  </si>
  <si>
    <t>SVIBANJ  2026.</t>
  </si>
  <si>
    <t>UKUPNO ZA SVIBANJ 2026.</t>
  </si>
  <si>
    <t>Prestige trade Dubrovnik d.o.o.</t>
  </si>
  <si>
    <t xml:space="preserve">3121 Ostali rashodi za zaposlene </t>
  </si>
  <si>
    <t>4223Oprema za održavanje i zaštitu</t>
  </si>
  <si>
    <t>Posta d.o.o.</t>
  </si>
  <si>
    <t>82889449790</t>
  </si>
  <si>
    <t>Saplunara</t>
  </si>
  <si>
    <t xml:space="preserve">Lukša vl.Lukša Malohodžić </t>
  </si>
  <si>
    <t>3324 Materijal i dijelovi za tekuće i inv.održav.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</si>
</sst>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1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3">
    <xf numFmtId="0" fontId="0" fillId="0" borderId="0" xfId="0"/>
    <xf numFmtId="0" fontId="2" fillId="0" borderId="0" xfId="0" applyFont="1"/>
    <xf numFmtId="49" fontId="1" fillId="0" borderId="1" xfId="1" applyNumberFormat="1" applyBorder="1" applyAlignment="1">
      <alignment horizontal="left" vertical="center"/>
    </xf>
    <xf numFmtId="164" fontId="0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7" fontId="4" fillId="0" borderId="0" xfId="0" applyNumberFormat="1" applyFont="1" applyAlignment="1">
      <alignment horizontal="center" vertical="center"/>
    </xf>
    <xf numFmtId="0" fontId="0" fillId="0" borderId="1" xfId="0" applyBorder="1"/>
    <xf numFmtId="0" fontId="2" fillId="4" borderId="1" xfId="0" applyFont="1" applyFill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4" xfId="0" applyFill="1" applyBorder="1"/>
    <xf numFmtId="0" fontId="0" fillId="4" borderId="1" xfId="0" applyFill="1" applyBorder="1" applyAlignment="1">
      <alignment horizontal="right"/>
    </xf>
    <xf numFmtId="0" fontId="2" fillId="4" borderId="1" xfId="1" applyFont="1" applyFill="1" applyBorder="1" applyAlignment="1">
      <alignment horizontal="right"/>
    </xf>
    <xf numFmtId="0" fontId="0" fillId="0" borderId="0" xfId="0" applyAlignment="1">
      <alignment horizontal="right"/>
    </xf>
    <xf numFmtId="164" fontId="0" fillId="4" borderId="1" xfId="1" applyNumberFormat="1" applyFont="1" applyFill="1" applyBorder="1" applyAlignment="1">
      <alignment horizontal="right" vertical="center"/>
    </xf>
    <xf numFmtId="0" fontId="0" fillId="4" borderId="1" xfId="0" applyFill="1" applyBorder="1" applyAlignment="1">
      <alignment horizontal="left"/>
    </xf>
    <xf numFmtId="49" fontId="0" fillId="0" borderId="1" xfId="1" applyNumberFormat="1" applyFont="1" applyBorder="1" applyAlignment="1">
      <alignment horizontal="left" vertical="center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 applyAlignment="1">
      <alignment horizontal="left"/>
    </xf>
    <xf numFmtId="4" fontId="0" fillId="0" borderId="0" xfId="0" applyNumberFormat="1"/>
    <xf numFmtId="4" fontId="2" fillId="0" borderId="0" xfId="0" applyNumberFormat="1" applyFont="1"/>
    <xf numFmtId="0" fontId="0" fillId="0" borderId="0" xfId="0" applyAlignment="1">
      <alignment horizontal="left"/>
    </xf>
    <xf numFmtId="0" fontId="0" fillId="4" borderId="9" xfId="0" applyFill="1" applyBorder="1"/>
    <xf numFmtId="0" fontId="0" fillId="4" borderId="10" xfId="0" applyFill="1" applyBorder="1"/>
    <xf numFmtId="0" fontId="0" fillId="0" borderId="10" xfId="0" applyBorder="1"/>
    <xf numFmtId="0" fontId="0" fillId="4" borderId="14" xfId="0" applyFill="1" applyBorder="1" applyAlignment="1">
      <alignment horizontal="left"/>
    </xf>
    <xf numFmtId="164" fontId="0" fillId="0" borderId="10" xfId="1" applyNumberFormat="1" applyFont="1" applyBorder="1" applyAlignment="1">
      <alignment vertical="center"/>
    </xf>
    <xf numFmtId="49" fontId="0" fillId="0" borderId="10" xfId="1" applyNumberFormat="1" applyFont="1" applyBorder="1"/>
    <xf numFmtId="0" fontId="0" fillId="0" borderId="11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4" borderId="10" xfId="0" applyFill="1" applyBorder="1" applyAlignment="1">
      <alignment horizontal="right"/>
    </xf>
    <xf numFmtId="49" fontId="0" fillId="4" borderId="10" xfId="0" applyNumberFormat="1" applyFill="1" applyBorder="1" applyAlignment="1">
      <alignment horizontal="left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wrapText="1"/>
    </xf>
    <xf numFmtId="49" fontId="0" fillId="0" borderId="12" xfId="1" applyNumberFormat="1" applyFont="1" applyBorder="1" applyAlignment="1">
      <alignment wrapText="1"/>
    </xf>
    <xf numFmtId="0" fontId="0" fillId="4" borderId="10" xfId="0" applyFill="1" applyBorder="1" applyAlignment="1">
      <alignment wrapText="1"/>
    </xf>
    <xf numFmtId="0" fontId="0" fillId="4" borderId="13" xfId="0" applyFill="1" applyBorder="1"/>
    <xf numFmtId="49" fontId="0" fillId="4" borderId="6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0" xfId="0" applyFill="1" applyBorder="1"/>
    <xf numFmtId="0" fontId="0" fillId="0" borderId="1" xfId="0" applyFill="1" applyBorder="1"/>
    <xf numFmtId="0" fontId="0" fillId="0" borderId="0" xfId="0" applyFill="1"/>
    <xf numFmtId="4" fontId="0" fillId="0" borderId="0" xfId="0" applyNumberFormat="1" applyFill="1"/>
    <xf numFmtId="0" fontId="0" fillId="0" borderId="10" xfId="0" applyFill="1" applyBorder="1" applyAlignment="1"/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right"/>
    </xf>
    <xf numFmtId="49" fontId="0" fillId="0" borderId="10" xfId="0" applyNumberFormat="1" applyBorder="1" applyAlignment="1"/>
    <xf numFmtId="0" fontId="0" fillId="0" borderId="10" xfId="0" applyBorder="1" applyAlignment="1"/>
    <xf numFmtId="0" fontId="0" fillId="0" borderId="9" xfId="0" applyFill="1" applyBorder="1"/>
    <xf numFmtId="164" fontId="0" fillId="3" borderId="10" xfId="1" applyNumberFormat="1" applyFont="1" applyFill="1" applyBorder="1" applyAlignment="1">
      <alignment vertical="center"/>
    </xf>
    <xf numFmtId="49" fontId="1" fillId="0" borderId="10" xfId="1" applyNumberFormat="1" applyBorder="1" applyAlignment="1"/>
    <xf numFmtId="0" fontId="2" fillId="4" borderId="1" xfId="1" applyFont="1" applyFill="1" applyBorder="1" applyAlignment="1">
      <alignment horizontal="left"/>
    </xf>
    <xf numFmtId="0" fontId="0" fillId="0" borderId="1" xfId="0" applyFill="1" applyBorder="1" applyAlignment="1"/>
    <xf numFmtId="49" fontId="0" fillId="4" borderId="16" xfId="1" applyNumberFormat="1" applyFont="1" applyFill="1" applyBorder="1" applyAlignment="1">
      <alignment horizontal="left" vertical="center"/>
    </xf>
    <xf numFmtId="49" fontId="0" fillId="4" borderId="1" xfId="1" applyNumberFormat="1" applyFont="1" applyFill="1" applyBorder="1" applyAlignment="1">
      <alignment horizontal="left" vertical="center"/>
    </xf>
    <xf numFmtId="49" fontId="0" fillId="4" borderId="10" xfId="1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17" fontId="2" fillId="0" borderId="0" xfId="0" applyNumberFormat="1" applyFont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4" fontId="0" fillId="4" borderId="6" xfId="0" applyNumberFormat="1" applyFill="1" applyBorder="1"/>
    <xf numFmtId="4" fontId="0" fillId="0" borderId="6" xfId="0" applyNumberFormat="1" applyBorder="1"/>
    <xf numFmtId="0" fontId="0" fillId="4" borderId="6" xfId="0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10" xfId="1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49" fontId="1" fillId="0" borderId="10" xfId="1" applyNumberFormat="1" applyBorder="1" applyAlignment="1">
      <alignment horizontal="left" vertical="center"/>
    </xf>
    <xf numFmtId="49" fontId="0" fillId="0" borderId="10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" fontId="0" fillId="0" borderId="6" xfId="0" applyNumberFormat="1" applyFill="1" applyBorder="1"/>
    <xf numFmtId="0" fontId="0" fillId="0" borderId="11" xfId="0" applyBorder="1" applyAlignment="1">
      <alignment horizontal="left"/>
    </xf>
    <xf numFmtId="49" fontId="0" fillId="0" borderId="10" xfId="0" applyNumberFormat="1" applyBorder="1" applyAlignment="1">
      <alignment horizontal="left"/>
    </xf>
    <xf numFmtId="0" fontId="0" fillId="0" borderId="10" xfId="0" applyFill="1" applyBorder="1" applyAlignment="1">
      <alignment horizontal="left"/>
    </xf>
    <xf numFmtId="49" fontId="0" fillId="0" borderId="10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2" fontId="0" fillId="0" borderId="0" xfId="0" applyNumberFormat="1"/>
    <xf numFmtId="164" fontId="0" fillId="0" borderId="1" xfId="1" applyNumberFormat="1" applyFont="1" applyFill="1" applyBorder="1" applyAlignment="1">
      <alignment horizontal="right" vertical="center"/>
    </xf>
    <xf numFmtId="49" fontId="0" fillId="0" borderId="1" xfId="1" applyNumberFormat="1" applyFont="1" applyFill="1" applyBorder="1" applyAlignment="1">
      <alignment horizontal="left" vertical="center"/>
    </xf>
    <xf numFmtId="0" fontId="0" fillId="0" borderId="10" xfId="0" applyBorder="1" applyAlignment="1">
      <alignment horizontal="left"/>
    </xf>
    <xf numFmtId="49" fontId="0" fillId="0" borderId="10" xfId="1" applyNumberFormat="1" applyFont="1" applyBorder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4" borderId="1" xfId="0" applyFill="1" applyBorder="1" applyAlignment="1"/>
    <xf numFmtId="49" fontId="0" fillId="4" borderId="1" xfId="0" applyNumberFormat="1" applyFill="1" applyBorder="1" applyAlignment="1"/>
    <xf numFmtId="49" fontId="0" fillId="0" borderId="10" xfId="0" applyNumberFormat="1" applyFill="1" applyBorder="1" applyAlignment="1"/>
    <xf numFmtId="0" fontId="0" fillId="4" borderId="13" xfId="0" applyFill="1" applyBorder="1" applyAlignment="1">
      <alignment wrapText="1"/>
    </xf>
    <xf numFmtId="49" fontId="0" fillId="4" borderId="13" xfId="0" applyNumberFormat="1" applyFill="1" applyBorder="1" applyAlignment="1">
      <alignment horizontal="left"/>
    </xf>
    <xf numFmtId="4" fontId="0" fillId="4" borderId="12" xfId="0" applyNumberFormat="1" applyFill="1" applyBorder="1"/>
    <xf numFmtId="4" fontId="0" fillId="0" borderId="1" xfId="0" applyNumberFormat="1" applyBorder="1"/>
    <xf numFmtId="2" fontId="0" fillId="0" borderId="0" xfId="0" applyNumberFormat="1" applyFill="1"/>
    <xf numFmtId="4" fontId="0" fillId="0" borderId="0" xfId="0" applyNumberFormat="1" applyAlignment="1">
      <alignment horizontal="center"/>
    </xf>
    <xf numFmtId="4" fontId="0" fillId="4" borderId="4" xfId="0" applyNumberFormat="1" applyFill="1" applyBorder="1" applyAlignment="1">
      <alignment horizontal="center"/>
    </xf>
    <xf numFmtId="4" fontId="0" fillId="4" borderId="5" xfId="0" applyNumberFormat="1" applyFill="1" applyBorder="1" applyAlignment="1">
      <alignment horizontal="center"/>
    </xf>
    <xf numFmtId="4" fontId="0" fillId="4" borderId="6" xfId="0" applyNumberFormat="1" applyFill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164" fontId="0" fillId="0" borderId="10" xfId="1" applyNumberFormat="1" applyFont="1" applyFill="1" applyBorder="1" applyAlignment="1">
      <alignment horizontal="center" vertical="center"/>
    </xf>
    <xf numFmtId="164" fontId="0" fillId="0" borderId="11" xfId="1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49" fontId="0" fillId="3" borderId="10" xfId="1" applyNumberFormat="1" applyFont="1" applyFill="1" applyBorder="1" applyAlignment="1">
      <alignment horizontal="left"/>
    </xf>
    <xf numFmtId="49" fontId="0" fillId="3" borderId="11" xfId="1" applyNumberFormat="1" applyFont="1" applyFill="1" applyBorder="1" applyAlignment="1">
      <alignment horizontal="left"/>
    </xf>
    <xf numFmtId="4" fontId="0" fillId="0" borderId="4" xfId="0" applyNumberForma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6" borderId="4" xfId="0" applyNumberForma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4" fontId="2" fillId="4" borderId="4" xfId="0" applyNumberFormat="1" applyFont="1" applyFill="1" applyBorder="1" applyAlignment="1">
      <alignment horizontal="center"/>
    </xf>
    <xf numFmtId="4" fontId="2" fillId="4" borderId="5" xfId="0" applyNumberFormat="1" applyFont="1" applyFill="1" applyBorder="1" applyAlignment="1">
      <alignment horizontal="center"/>
    </xf>
    <xf numFmtId="4" fontId="2" fillId="4" borderId="6" xfId="0" applyNumberFormat="1" applyFon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4" fontId="0" fillId="4" borderId="15" xfId="0" applyNumberFormat="1" applyFill="1" applyBorder="1" applyAlignment="1">
      <alignment horizontal="center"/>
    </xf>
    <xf numFmtId="4" fontId="0" fillId="4" borderId="12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49" fontId="0" fillId="3" borderId="13" xfId="1" applyNumberFormat="1" applyFont="1" applyFill="1" applyBorder="1" applyAlignment="1">
      <alignment horizontal="left"/>
    </xf>
    <xf numFmtId="0" fontId="0" fillId="0" borderId="13" xfId="0" applyBorder="1" applyAlignment="1">
      <alignment horizontal="left"/>
    </xf>
    <xf numFmtId="4" fontId="0" fillId="5" borderId="4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0" xfId="1" applyNumberFormat="1" applyFont="1" applyBorder="1" applyAlignment="1">
      <alignment horizontal="center" vertical="center" wrapText="1"/>
    </xf>
    <xf numFmtId="164" fontId="0" fillId="0" borderId="11" xfId="1" applyNumberFormat="1" applyFont="1" applyBorder="1" applyAlignment="1">
      <alignment horizontal="center" vertical="center" wrapText="1"/>
    </xf>
    <xf numFmtId="49" fontId="0" fillId="0" borderId="10" xfId="1" applyNumberFormat="1" applyFont="1" applyBorder="1" applyAlignment="1">
      <alignment horizontal="left"/>
    </xf>
    <xf numFmtId="49" fontId="0" fillId="0" borderId="11" xfId="1" applyNumberFormat="1" applyFont="1" applyBorder="1" applyAlignment="1">
      <alignment horizontal="left"/>
    </xf>
    <xf numFmtId="164" fontId="0" fillId="0" borderId="10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49" fontId="0" fillId="0" borderId="10" xfId="1" applyNumberFormat="1" applyFont="1" applyBorder="1" applyAlignment="1">
      <alignment horizontal="left" vertical="center"/>
    </xf>
    <xf numFmtId="49" fontId="0" fillId="0" borderId="13" xfId="1" applyNumberFormat="1" applyFont="1" applyBorder="1" applyAlignment="1">
      <alignment horizontal="left" vertical="center"/>
    </xf>
    <xf numFmtId="49" fontId="0" fillId="0" borderId="11" xfId="1" applyNumberFormat="1" applyFont="1" applyBorder="1" applyAlignment="1">
      <alignment horizontal="left" vertical="center"/>
    </xf>
    <xf numFmtId="4" fontId="0" fillId="3" borderId="4" xfId="0" applyNumberFormat="1" applyFill="1" applyBorder="1" applyAlignment="1">
      <alignment horizontal="center"/>
    </xf>
    <xf numFmtId="4" fontId="0" fillId="3" borderId="5" xfId="0" applyNumberFormat="1" applyFill="1" applyBorder="1" applyAlignment="1">
      <alignment horizontal="center"/>
    </xf>
    <xf numFmtId="4" fontId="0" fillId="3" borderId="6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7" fontId="4" fillId="0" borderId="7" xfId="0" applyNumberFormat="1" applyFont="1" applyBorder="1" applyAlignment="1">
      <alignment horizontal="left" vertical="center"/>
    </xf>
    <xf numFmtId="17" fontId="4" fillId="0" borderId="3" xfId="0" applyNumberFormat="1" applyFont="1" applyBorder="1" applyAlignment="1">
      <alignment horizontal="left" vertical="center"/>
    </xf>
    <xf numFmtId="17" fontId="4" fillId="0" borderId="8" xfId="0" applyNumberFormat="1" applyFont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0" borderId="10" xfId="1" applyFont="1" applyBorder="1" applyAlignment="1">
      <alignment horizontal="left" wrapText="1"/>
    </xf>
    <xf numFmtId="0" fontId="0" fillId="0" borderId="11" xfId="1" applyFont="1" applyBorder="1" applyAlignment="1">
      <alignment horizontal="left" wrapText="1"/>
    </xf>
    <xf numFmtId="4" fontId="0" fillId="6" borderId="5" xfId="0" applyNumberFormat="1" applyFill="1" applyBorder="1" applyAlignment="1">
      <alignment horizontal="center"/>
    </xf>
    <xf numFmtId="4" fontId="0" fillId="6" borderId="6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49" fontId="1" fillId="0" borderId="10" xfId="1" applyNumberFormat="1" applyBorder="1" applyAlignment="1">
      <alignment horizontal="left"/>
    </xf>
    <xf numFmtId="49" fontId="1" fillId="0" borderId="11" xfId="1" applyNumberFormat="1" applyBorder="1" applyAlignment="1">
      <alignment horizontal="left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FE77A-2205-4686-8F4E-6CF68594BF52}">
  <dimension ref="A1:Z247"/>
  <sheetViews>
    <sheetView tabSelected="1" topLeftCell="A16" workbookViewId="0">
      <selection activeCell="O7" sqref="O7"/>
    </sheetView>
  </sheetViews>
  <sheetFormatPr defaultColWidth="9.140625" defaultRowHeight="15" x14ac:dyDescent="0.25"/>
  <cols>
    <col min="2" max="2" width="43.7109375" customWidth="1"/>
    <col min="3" max="3" width="13.5703125" style="21" customWidth="1"/>
    <col min="4" max="4" width="16.85546875" customWidth="1"/>
    <col min="5" max="5" width="12.5703125" customWidth="1"/>
    <col min="7" max="7" width="3.140625" customWidth="1"/>
    <col min="8" max="8" width="50" customWidth="1"/>
    <col min="9" max="9" width="14.85546875" bestFit="1" customWidth="1"/>
    <col min="10" max="10" width="11" hidden="1" customWidth="1"/>
    <col min="11" max="11" width="0" hidden="1" customWidth="1"/>
    <col min="12" max="13" width="10.140625" style="19" hidden="1" customWidth="1"/>
    <col min="14" max="14" width="0" hidden="1" customWidth="1"/>
    <col min="20" max="20" width="10.140625" style="19" customWidth="1"/>
    <col min="24" max="24" width="10.28515625" style="19" customWidth="1"/>
    <col min="25" max="25" width="10.28515625" customWidth="1"/>
  </cols>
  <sheetData>
    <row r="1" spans="1:26" ht="18.75" x14ac:dyDescent="0.3">
      <c r="A1" s="148" t="s">
        <v>65</v>
      </c>
      <c r="B1" s="148"/>
      <c r="C1" s="148"/>
      <c r="D1" s="148"/>
      <c r="E1" s="148"/>
      <c r="F1" s="148"/>
      <c r="G1" s="148"/>
      <c r="H1" s="148"/>
    </row>
    <row r="2" spans="1:26" ht="18.75" x14ac:dyDescent="0.3">
      <c r="A2" s="67"/>
      <c r="B2" s="67"/>
      <c r="C2" s="60"/>
      <c r="D2" s="67"/>
      <c r="E2" s="67"/>
      <c r="F2" s="67"/>
      <c r="G2" s="67"/>
      <c r="H2" s="67"/>
    </row>
    <row r="3" spans="1:26" ht="19.5" thickBot="1" x14ac:dyDescent="0.3">
      <c r="A3" s="149" t="s">
        <v>0</v>
      </c>
      <c r="B3" s="149"/>
      <c r="C3" s="149" t="s">
        <v>64</v>
      </c>
      <c r="D3" s="149"/>
      <c r="E3" s="149"/>
      <c r="F3" s="149"/>
      <c r="G3" s="149"/>
      <c r="H3" s="149"/>
    </row>
    <row r="4" spans="1:26" ht="19.5" thickBot="1" x14ac:dyDescent="0.3">
      <c r="A4" s="150" t="s">
        <v>1</v>
      </c>
      <c r="B4" s="150"/>
      <c r="C4" s="151" t="s">
        <v>105</v>
      </c>
      <c r="D4" s="152"/>
      <c r="E4" s="152"/>
      <c r="F4" s="152"/>
      <c r="G4" s="152"/>
      <c r="H4" s="153"/>
    </row>
    <row r="5" spans="1:26" ht="9.75" customHeight="1" x14ac:dyDescent="0.25">
      <c r="A5" s="4"/>
      <c r="B5" s="4"/>
      <c r="C5" s="61"/>
      <c r="D5" s="5"/>
      <c r="E5" s="5"/>
      <c r="F5" s="5"/>
      <c r="G5" s="5"/>
      <c r="H5" s="5"/>
    </row>
    <row r="6" spans="1:26" ht="38.25" customHeight="1" x14ac:dyDescent="0.25">
      <c r="A6" s="66" t="s">
        <v>30</v>
      </c>
      <c r="B6" s="66" t="s">
        <v>31</v>
      </c>
      <c r="C6" s="62" t="s">
        <v>32</v>
      </c>
      <c r="D6" s="66" t="s">
        <v>33</v>
      </c>
      <c r="E6" s="154" t="s">
        <v>36</v>
      </c>
      <c r="F6" s="154"/>
      <c r="G6" s="154"/>
      <c r="H6" s="66" t="s">
        <v>34</v>
      </c>
      <c r="I6" s="66" t="s">
        <v>84</v>
      </c>
      <c r="Y6" s="19"/>
    </row>
    <row r="7" spans="1:26" x14ac:dyDescent="0.25">
      <c r="A7" s="139"/>
      <c r="B7" s="105"/>
      <c r="C7" s="142"/>
      <c r="D7" s="123"/>
      <c r="E7" s="100">
        <f>12459.3+15228.03</f>
        <v>27687.33</v>
      </c>
      <c r="F7" s="101"/>
      <c r="G7" s="102"/>
      <c r="H7" s="74" t="s">
        <v>37</v>
      </c>
      <c r="I7" s="6"/>
      <c r="N7" s="19">
        <v>995.45</v>
      </c>
    </row>
    <row r="8" spans="1:26" x14ac:dyDescent="0.25">
      <c r="A8" s="140"/>
      <c r="B8" s="130"/>
      <c r="C8" s="143"/>
      <c r="D8" s="124"/>
      <c r="E8" s="100">
        <f>495+605</f>
        <v>1100</v>
      </c>
      <c r="F8" s="101"/>
      <c r="G8" s="102"/>
      <c r="H8" s="74" t="s">
        <v>38</v>
      </c>
      <c r="I8" s="6"/>
      <c r="Y8" s="19"/>
      <c r="Z8" s="19"/>
    </row>
    <row r="9" spans="1:26" x14ac:dyDescent="0.25">
      <c r="A9" s="140"/>
      <c r="B9" s="130"/>
      <c r="C9" s="143"/>
      <c r="D9" s="124"/>
      <c r="E9" s="100">
        <f>1886.91+2306.23</f>
        <v>4193.1400000000003</v>
      </c>
      <c r="F9" s="101"/>
      <c r="G9" s="102"/>
      <c r="H9" s="74" t="s">
        <v>39</v>
      </c>
      <c r="I9" s="6"/>
      <c r="Y9" s="134"/>
    </row>
    <row r="10" spans="1:26" x14ac:dyDescent="0.25">
      <c r="A10" s="141"/>
      <c r="B10" s="106"/>
      <c r="C10" s="144"/>
      <c r="D10" s="125"/>
      <c r="E10" s="100">
        <f>277.38+226.94</f>
        <v>504.32</v>
      </c>
      <c r="F10" s="101"/>
      <c r="G10" s="102"/>
      <c r="H10" s="74" t="s">
        <v>40</v>
      </c>
      <c r="I10" s="6"/>
      <c r="N10" s="19"/>
      <c r="Y10" s="134"/>
    </row>
    <row r="11" spans="1:26" x14ac:dyDescent="0.25">
      <c r="A11" s="14" t="s">
        <v>35</v>
      </c>
      <c r="B11" s="8" t="s">
        <v>41</v>
      </c>
      <c r="C11" s="57"/>
      <c r="D11" s="8"/>
      <c r="E11" s="97">
        <f>E7+E8+E9+E10</f>
        <v>33484.79</v>
      </c>
      <c r="F11" s="98"/>
      <c r="G11" s="99"/>
      <c r="H11" s="15"/>
      <c r="I11" s="6" t="s">
        <v>85</v>
      </c>
      <c r="M11" s="19">
        <v>24.38</v>
      </c>
      <c r="O11" s="19"/>
      <c r="Y11" s="134"/>
    </row>
    <row r="12" spans="1:26" x14ac:dyDescent="0.25">
      <c r="A12" s="82"/>
      <c r="B12" s="43" t="s">
        <v>88</v>
      </c>
      <c r="C12" s="83"/>
      <c r="D12" s="43"/>
      <c r="E12" s="100">
        <f>13*200</f>
        <v>2600</v>
      </c>
      <c r="F12" s="101"/>
      <c r="G12" s="102"/>
      <c r="H12" s="42" t="s">
        <v>108</v>
      </c>
      <c r="I12" s="44" t="s">
        <v>85</v>
      </c>
      <c r="M12" s="19">
        <v>118.22</v>
      </c>
      <c r="O12" s="19"/>
      <c r="Y12" s="134"/>
    </row>
    <row r="13" spans="1:26" x14ac:dyDescent="0.25">
      <c r="A13" s="14" t="s">
        <v>2</v>
      </c>
      <c r="B13" s="23" t="s">
        <v>41</v>
      </c>
      <c r="C13" s="58"/>
      <c r="D13" s="23"/>
      <c r="E13" s="97">
        <f>E12</f>
        <v>2600</v>
      </c>
      <c r="F13" s="98"/>
      <c r="G13" s="99"/>
      <c r="H13" s="15"/>
      <c r="I13" s="44"/>
      <c r="M13" s="19">
        <v>995.45</v>
      </c>
      <c r="O13" s="19"/>
      <c r="Y13" s="134"/>
    </row>
    <row r="14" spans="1:26" x14ac:dyDescent="0.25">
      <c r="A14" s="103"/>
      <c r="B14" s="105" t="s">
        <v>42</v>
      </c>
      <c r="C14" s="107">
        <v>53056966535</v>
      </c>
      <c r="D14" s="105" t="s">
        <v>43</v>
      </c>
      <c r="E14" s="109">
        <v>4.9800000000000004</v>
      </c>
      <c r="F14" s="110"/>
      <c r="G14" s="111"/>
      <c r="H14" s="42" t="s">
        <v>44</v>
      </c>
      <c r="I14" s="44" t="s">
        <v>85</v>
      </c>
      <c r="M14" s="19">
        <v>2254.42</v>
      </c>
      <c r="O14" s="19"/>
      <c r="Y14" s="134"/>
    </row>
    <row r="15" spans="1:26" x14ac:dyDescent="0.25">
      <c r="A15" s="104"/>
      <c r="B15" s="106"/>
      <c r="C15" s="108"/>
      <c r="D15" s="106"/>
      <c r="E15" s="100">
        <v>24.38</v>
      </c>
      <c r="F15" s="101"/>
      <c r="G15" s="102"/>
      <c r="H15" s="6" t="s">
        <v>44</v>
      </c>
      <c r="I15" s="6" t="s">
        <v>85</v>
      </c>
      <c r="M15" s="19">
        <v>2546.8200000000002</v>
      </c>
      <c r="O15" s="19"/>
      <c r="Y15" s="134"/>
    </row>
    <row r="16" spans="1:26" x14ac:dyDescent="0.25">
      <c r="A16" s="14" t="s">
        <v>3</v>
      </c>
      <c r="B16" s="10" t="s">
        <v>41</v>
      </c>
      <c r="C16" s="58"/>
      <c r="D16" s="10"/>
      <c r="E16" s="97">
        <f>E14+E15</f>
        <v>29.36</v>
      </c>
      <c r="F16" s="98"/>
      <c r="G16" s="99"/>
      <c r="H16" s="15"/>
      <c r="I16" s="6"/>
      <c r="M16" s="19">
        <v>1389.78</v>
      </c>
      <c r="O16" s="19"/>
      <c r="Y16" s="134"/>
    </row>
    <row r="17" spans="1:25" x14ac:dyDescent="0.25">
      <c r="A17" s="135"/>
      <c r="B17" s="105" t="s">
        <v>47</v>
      </c>
      <c r="C17" s="137">
        <v>29524210204</v>
      </c>
      <c r="D17" s="105" t="s">
        <v>43</v>
      </c>
      <c r="E17" s="100">
        <v>156.6</v>
      </c>
      <c r="F17" s="101"/>
      <c r="G17" s="102"/>
      <c r="H17" s="74" t="s">
        <v>48</v>
      </c>
      <c r="I17" s="6" t="s">
        <v>86</v>
      </c>
      <c r="M17" s="19">
        <v>1328.81</v>
      </c>
      <c r="O17" s="19"/>
      <c r="Y17" s="134"/>
    </row>
    <row r="18" spans="1:25" x14ac:dyDescent="0.25">
      <c r="A18" s="136"/>
      <c r="B18" s="106"/>
      <c r="C18" s="138"/>
      <c r="D18" s="106"/>
      <c r="E18" s="100">
        <v>25.15</v>
      </c>
      <c r="F18" s="101"/>
      <c r="G18" s="102"/>
      <c r="H18" s="74" t="s">
        <v>48</v>
      </c>
      <c r="I18" s="6" t="s">
        <v>86</v>
      </c>
      <c r="M18" s="19">
        <v>1442.49</v>
      </c>
      <c r="O18" s="19"/>
      <c r="Y18" s="134"/>
    </row>
    <row r="19" spans="1:25" x14ac:dyDescent="0.25">
      <c r="A19" s="14" t="s">
        <v>4</v>
      </c>
      <c r="B19" s="10" t="s">
        <v>41</v>
      </c>
      <c r="C19" s="58"/>
      <c r="D19" s="10"/>
      <c r="E19" s="97">
        <f>E17+E18</f>
        <v>181.75</v>
      </c>
      <c r="F19" s="98"/>
      <c r="G19" s="99"/>
      <c r="H19" s="17"/>
      <c r="I19" s="6"/>
      <c r="M19" s="19">
        <v>2303.88</v>
      </c>
      <c r="Y19" s="134"/>
    </row>
    <row r="20" spans="1:25" x14ac:dyDescent="0.25">
      <c r="A20" s="53"/>
      <c r="B20" s="24" t="s">
        <v>54</v>
      </c>
      <c r="C20" s="68">
        <v>33679708526</v>
      </c>
      <c r="D20" s="24" t="s">
        <v>43</v>
      </c>
      <c r="E20" s="145">
        <v>24.89</v>
      </c>
      <c r="F20" s="146"/>
      <c r="G20" s="147"/>
      <c r="H20" s="41" t="s">
        <v>50</v>
      </c>
      <c r="I20" s="40" t="s">
        <v>86</v>
      </c>
      <c r="M20" s="19">
        <v>1932.85</v>
      </c>
      <c r="Y20" s="134"/>
    </row>
    <row r="21" spans="1:25" x14ac:dyDescent="0.25">
      <c r="A21" s="14" t="s">
        <v>5</v>
      </c>
      <c r="B21" s="10" t="s">
        <v>41</v>
      </c>
      <c r="C21" s="58"/>
      <c r="D21" s="10"/>
      <c r="E21" s="97">
        <f>E20</f>
        <v>24.89</v>
      </c>
      <c r="F21" s="98"/>
      <c r="G21" s="99"/>
      <c r="H21" s="17"/>
      <c r="I21" s="6"/>
      <c r="M21" s="19">
        <v>3267.96</v>
      </c>
      <c r="Y21" s="134"/>
    </row>
    <row r="22" spans="1:25" x14ac:dyDescent="0.25">
      <c r="A22" s="3"/>
      <c r="B22" s="6" t="s">
        <v>68</v>
      </c>
      <c r="C22" s="16" t="s">
        <v>69</v>
      </c>
      <c r="D22" s="6" t="s">
        <v>45</v>
      </c>
      <c r="E22" s="100">
        <v>141.29</v>
      </c>
      <c r="F22" s="101"/>
      <c r="G22" s="102"/>
      <c r="H22" s="74" t="s">
        <v>70</v>
      </c>
      <c r="I22" s="6" t="s">
        <v>86</v>
      </c>
      <c r="M22" s="19">
        <v>1899.51</v>
      </c>
      <c r="Y22" s="134"/>
    </row>
    <row r="23" spans="1:25" x14ac:dyDescent="0.25">
      <c r="A23" s="14" t="s">
        <v>6</v>
      </c>
      <c r="B23" s="22" t="s">
        <v>41</v>
      </c>
      <c r="C23" s="59"/>
      <c r="D23" s="22"/>
      <c r="E23" s="97">
        <f>E22</f>
        <v>141.29</v>
      </c>
      <c r="F23" s="98"/>
      <c r="G23" s="99"/>
      <c r="H23" s="17"/>
      <c r="I23" s="6"/>
      <c r="M23" s="19">
        <v>1765.63</v>
      </c>
      <c r="Y23" s="134"/>
    </row>
    <row r="24" spans="1:25" x14ac:dyDescent="0.25">
      <c r="A24" s="3"/>
      <c r="B24" s="6" t="s">
        <v>57</v>
      </c>
      <c r="C24" s="16">
        <v>63073332379</v>
      </c>
      <c r="D24" s="6" t="s">
        <v>43</v>
      </c>
      <c r="E24" s="100">
        <v>710.2</v>
      </c>
      <c r="F24" s="101"/>
      <c r="G24" s="102"/>
      <c r="H24" s="74" t="s">
        <v>58</v>
      </c>
      <c r="I24" s="6" t="s">
        <v>86</v>
      </c>
      <c r="M24" s="19">
        <v>1040.83</v>
      </c>
      <c r="Y24" s="134"/>
    </row>
    <row r="25" spans="1:25" x14ac:dyDescent="0.25">
      <c r="A25" s="14" t="s">
        <v>7</v>
      </c>
      <c r="B25" s="10" t="s">
        <v>41</v>
      </c>
      <c r="C25" s="25"/>
      <c r="D25" s="10"/>
      <c r="E25" s="97">
        <f>E24</f>
        <v>710.2</v>
      </c>
      <c r="F25" s="98"/>
      <c r="G25" s="99"/>
      <c r="H25" s="17"/>
      <c r="I25" s="6"/>
      <c r="M25" s="19">
        <v>249.1</v>
      </c>
      <c r="Y25" s="134"/>
    </row>
    <row r="26" spans="1:25" x14ac:dyDescent="0.25">
      <c r="A26" s="26"/>
      <c r="B26" s="86" t="s">
        <v>49</v>
      </c>
      <c r="C26" s="36" t="s">
        <v>66</v>
      </c>
      <c r="D26" s="35" t="s">
        <v>55</v>
      </c>
      <c r="E26" s="100">
        <v>50</v>
      </c>
      <c r="F26" s="101"/>
      <c r="G26" s="102"/>
      <c r="H26" s="74" t="s">
        <v>50</v>
      </c>
      <c r="I26" s="6" t="s">
        <v>86</v>
      </c>
      <c r="M26" s="19">
        <v>262.08</v>
      </c>
      <c r="Y26" s="134"/>
    </row>
    <row r="27" spans="1:25" x14ac:dyDescent="0.25">
      <c r="A27" s="14" t="s">
        <v>8</v>
      </c>
      <c r="B27" s="10" t="s">
        <v>41</v>
      </c>
      <c r="C27" s="58"/>
      <c r="D27" s="10"/>
      <c r="E27" s="97">
        <f>E26</f>
        <v>50</v>
      </c>
      <c r="F27" s="98"/>
      <c r="G27" s="99"/>
      <c r="H27" s="17"/>
      <c r="I27" s="6"/>
      <c r="M27" s="19">
        <v>1958.04</v>
      </c>
      <c r="Y27" s="134"/>
    </row>
    <row r="28" spans="1:25" x14ac:dyDescent="0.25">
      <c r="A28" s="103"/>
      <c r="B28" s="105" t="s">
        <v>61</v>
      </c>
      <c r="C28" s="155">
        <v>87342313630</v>
      </c>
      <c r="D28" s="105" t="s">
        <v>45</v>
      </c>
      <c r="E28" s="109">
        <v>385</v>
      </c>
      <c r="F28" s="110"/>
      <c r="G28" s="111"/>
      <c r="H28" s="42" t="s">
        <v>109</v>
      </c>
      <c r="I28" s="6" t="s">
        <v>86</v>
      </c>
      <c r="M28" s="19">
        <v>4193.1400000000003</v>
      </c>
      <c r="Y28" s="134"/>
    </row>
    <row r="29" spans="1:25" x14ac:dyDescent="0.25">
      <c r="A29" s="104"/>
      <c r="B29" s="106"/>
      <c r="C29" s="156"/>
      <c r="D29" s="106"/>
      <c r="E29" s="100">
        <v>376.05</v>
      </c>
      <c r="F29" s="101"/>
      <c r="G29" s="102"/>
      <c r="H29" s="74" t="s">
        <v>62</v>
      </c>
      <c r="I29" s="6" t="s">
        <v>86</v>
      </c>
      <c r="M29" s="19">
        <v>1200.6600000000001</v>
      </c>
      <c r="Y29" s="134"/>
    </row>
    <row r="30" spans="1:25" ht="14.25" customHeight="1" x14ac:dyDescent="0.25">
      <c r="A30" s="14" t="s">
        <v>9</v>
      </c>
      <c r="B30" s="8" t="s">
        <v>41</v>
      </c>
      <c r="C30" s="58"/>
      <c r="D30" s="8"/>
      <c r="E30" s="131">
        <f>E28+E29</f>
        <v>761.05</v>
      </c>
      <c r="F30" s="132"/>
      <c r="G30" s="133"/>
      <c r="H30" s="15"/>
      <c r="I30" s="6"/>
      <c r="M30" s="19">
        <v>3595.71</v>
      </c>
      <c r="Y30" s="134"/>
    </row>
    <row r="31" spans="1:25" x14ac:dyDescent="0.25">
      <c r="A31" s="31"/>
      <c r="B31" s="51" t="s">
        <v>59</v>
      </c>
      <c r="C31" s="84">
        <v>93155201521</v>
      </c>
      <c r="D31" s="51" t="s">
        <v>45</v>
      </c>
      <c r="E31" s="100">
        <v>55.5</v>
      </c>
      <c r="F31" s="101"/>
      <c r="G31" s="102"/>
      <c r="H31" s="74" t="s">
        <v>83</v>
      </c>
      <c r="I31" s="6" t="s">
        <v>86</v>
      </c>
      <c r="M31" s="19">
        <v>734.86</v>
      </c>
      <c r="Y31" s="134"/>
    </row>
    <row r="32" spans="1:25" x14ac:dyDescent="0.25">
      <c r="A32" s="11" t="s">
        <v>10</v>
      </c>
      <c r="B32" s="9" t="s">
        <v>41</v>
      </c>
      <c r="C32" s="18"/>
      <c r="D32" s="10"/>
      <c r="E32" s="97">
        <f>E31</f>
        <v>55.5</v>
      </c>
      <c r="F32" s="98"/>
      <c r="G32" s="99"/>
      <c r="H32" s="15"/>
      <c r="I32" s="6"/>
      <c r="M32" s="19">
        <v>11462.5</v>
      </c>
      <c r="O32" s="19"/>
      <c r="Y32" s="134"/>
    </row>
    <row r="33" spans="1:25" x14ac:dyDescent="0.25">
      <c r="A33" s="24"/>
      <c r="B33" s="6" t="s">
        <v>89</v>
      </c>
      <c r="C33" s="2" t="s">
        <v>90</v>
      </c>
      <c r="D33" s="6" t="s">
        <v>91</v>
      </c>
      <c r="E33" s="100">
        <v>74985.8</v>
      </c>
      <c r="F33" s="101"/>
      <c r="G33" s="102"/>
      <c r="H33" s="6" t="s">
        <v>46</v>
      </c>
      <c r="I33" s="6" t="s">
        <v>86</v>
      </c>
      <c r="M33" s="19">
        <v>2600</v>
      </c>
      <c r="O33" s="19"/>
      <c r="Y33" s="19"/>
    </row>
    <row r="34" spans="1:25" x14ac:dyDescent="0.25">
      <c r="A34" s="11" t="s">
        <v>11</v>
      </c>
      <c r="B34" s="9" t="s">
        <v>41</v>
      </c>
      <c r="C34" s="39"/>
      <c r="D34" s="22"/>
      <c r="E34" s="97">
        <f>E33</f>
        <v>74985.8</v>
      </c>
      <c r="F34" s="98"/>
      <c r="G34" s="99"/>
      <c r="H34" s="15"/>
      <c r="I34" s="6"/>
      <c r="M34" s="19">
        <v>90703.02</v>
      </c>
    </row>
    <row r="35" spans="1:25" x14ac:dyDescent="0.25">
      <c r="A35" s="47"/>
      <c r="B35" s="35" t="s">
        <v>103</v>
      </c>
      <c r="C35" s="50" t="s">
        <v>104</v>
      </c>
      <c r="D35" s="51" t="s">
        <v>73</v>
      </c>
      <c r="E35" s="109">
        <v>15.39</v>
      </c>
      <c r="F35" s="110"/>
      <c r="G35" s="111"/>
      <c r="H35" s="42" t="s">
        <v>48</v>
      </c>
      <c r="I35" s="44" t="s">
        <v>86</v>
      </c>
      <c r="M35" s="19">
        <v>18381.64</v>
      </c>
    </row>
    <row r="36" spans="1:25" x14ac:dyDescent="0.25">
      <c r="A36" s="32" t="s">
        <v>12</v>
      </c>
      <c r="B36" s="9" t="s">
        <v>41</v>
      </c>
      <c r="C36" s="18"/>
      <c r="D36" s="8"/>
      <c r="E36" s="97">
        <f>E35</f>
        <v>15.39</v>
      </c>
      <c r="F36" s="98"/>
      <c r="G36" s="99"/>
      <c r="H36" s="8"/>
      <c r="I36" s="6"/>
      <c r="M36" s="19">
        <v>257.5</v>
      </c>
    </row>
    <row r="37" spans="1:25" x14ac:dyDescent="0.25">
      <c r="A37" s="34"/>
      <c r="B37" s="51" t="s">
        <v>60</v>
      </c>
      <c r="C37" s="85" t="s">
        <v>100</v>
      </c>
      <c r="D37" s="51" t="s">
        <v>45</v>
      </c>
      <c r="E37" s="100">
        <v>257.5</v>
      </c>
      <c r="F37" s="101"/>
      <c r="G37" s="102"/>
      <c r="H37" s="80" t="s">
        <v>53</v>
      </c>
      <c r="I37" s="6" t="s">
        <v>86</v>
      </c>
      <c r="M37" s="19">
        <v>75553.14</v>
      </c>
    </row>
    <row r="38" spans="1:25" x14ac:dyDescent="0.25">
      <c r="A38" s="32" t="s">
        <v>13</v>
      </c>
      <c r="B38" s="37" t="s">
        <v>41</v>
      </c>
      <c r="C38" s="33"/>
      <c r="D38" s="22"/>
      <c r="E38" s="97">
        <f>E37</f>
        <v>257.5</v>
      </c>
      <c r="F38" s="98"/>
      <c r="G38" s="99"/>
      <c r="H38" s="8"/>
      <c r="I38" s="6"/>
      <c r="M38" s="19">
        <v>153321.63</v>
      </c>
    </row>
    <row r="39" spans="1:25" x14ac:dyDescent="0.25">
      <c r="A39" s="34"/>
      <c r="B39" s="24" t="s">
        <v>107</v>
      </c>
      <c r="C39" s="27"/>
      <c r="D39" s="24"/>
      <c r="E39" s="100">
        <v>11462.5</v>
      </c>
      <c r="F39" s="101"/>
      <c r="G39" s="102"/>
      <c r="H39" s="69" t="s">
        <v>78</v>
      </c>
      <c r="I39" s="6" t="s">
        <v>85</v>
      </c>
      <c r="M39" s="19">
        <v>385</v>
      </c>
    </row>
    <row r="40" spans="1:25" x14ac:dyDescent="0.25">
      <c r="A40" s="32" t="s">
        <v>14</v>
      </c>
      <c r="B40" s="37" t="s">
        <v>41</v>
      </c>
      <c r="C40" s="33"/>
      <c r="D40" s="22"/>
      <c r="E40" s="97">
        <f>E39</f>
        <v>11462.5</v>
      </c>
      <c r="F40" s="98"/>
      <c r="G40" s="99"/>
      <c r="H40" s="8"/>
      <c r="I40" s="6"/>
      <c r="M40" s="19">
        <v>376.05</v>
      </c>
      <c r="N40" s="19"/>
      <c r="O40" s="19"/>
    </row>
    <row r="41" spans="1:25" x14ac:dyDescent="0.25">
      <c r="A41" s="123"/>
      <c r="B41" s="126" t="s">
        <v>42</v>
      </c>
      <c r="C41" s="107">
        <v>53056966535</v>
      </c>
      <c r="D41" s="105" t="s">
        <v>43</v>
      </c>
      <c r="E41" s="100">
        <v>1.8</v>
      </c>
      <c r="F41" s="101"/>
      <c r="G41" s="102"/>
      <c r="H41" s="28" t="s">
        <v>101</v>
      </c>
      <c r="I41" s="6" t="s">
        <v>86</v>
      </c>
      <c r="M41" s="19">
        <v>37.5</v>
      </c>
    </row>
    <row r="42" spans="1:25" x14ac:dyDescent="0.25">
      <c r="A42" s="124"/>
      <c r="B42" s="127"/>
      <c r="C42" s="129"/>
      <c r="D42" s="130"/>
      <c r="E42" s="100">
        <v>110.91</v>
      </c>
      <c r="F42" s="101"/>
      <c r="G42" s="102"/>
      <c r="H42" s="69" t="s">
        <v>71</v>
      </c>
      <c r="I42" s="6" t="s">
        <v>86</v>
      </c>
      <c r="M42" s="19">
        <v>125</v>
      </c>
    </row>
    <row r="43" spans="1:25" x14ac:dyDescent="0.25">
      <c r="A43" s="125"/>
      <c r="B43" s="128"/>
      <c r="C43" s="108"/>
      <c r="D43" s="106"/>
      <c r="E43" s="100">
        <v>25.6</v>
      </c>
      <c r="F43" s="101"/>
      <c r="G43" s="102"/>
      <c r="H43" s="6" t="s">
        <v>63</v>
      </c>
      <c r="I43" s="6" t="s">
        <v>86</v>
      </c>
      <c r="M43" s="19">
        <v>3.33</v>
      </c>
    </row>
    <row r="44" spans="1:25" x14ac:dyDescent="0.25">
      <c r="A44" s="32" t="s">
        <v>15</v>
      </c>
      <c r="B44" s="37" t="s">
        <v>41</v>
      </c>
      <c r="C44" s="33"/>
      <c r="D44" s="22"/>
      <c r="E44" s="97">
        <f>E42+E43+E41</f>
        <v>138.31</v>
      </c>
      <c r="F44" s="98"/>
      <c r="G44" s="99"/>
      <c r="H44" s="8"/>
      <c r="I44" s="6"/>
      <c r="M44" s="19">
        <v>15820.25</v>
      </c>
    </row>
    <row r="45" spans="1:25" x14ac:dyDescent="0.25">
      <c r="A45" s="70"/>
      <c r="B45" s="29" t="s">
        <v>94</v>
      </c>
      <c r="C45" s="68">
        <v>2201626953</v>
      </c>
      <c r="D45" s="30" t="s">
        <v>45</v>
      </c>
      <c r="E45" s="100">
        <v>90703.02</v>
      </c>
      <c r="F45" s="101"/>
      <c r="G45" s="102"/>
      <c r="H45" s="74" t="s">
        <v>46</v>
      </c>
      <c r="I45" s="6" t="s">
        <v>85</v>
      </c>
      <c r="M45" s="19">
        <v>29995.8</v>
      </c>
    </row>
    <row r="46" spans="1:25" x14ac:dyDescent="0.25">
      <c r="A46" s="32" t="s">
        <v>16</v>
      </c>
      <c r="B46" s="37" t="s">
        <v>41</v>
      </c>
      <c r="C46" s="33"/>
      <c r="D46" s="22"/>
      <c r="E46" s="97">
        <f>E45</f>
        <v>90703.02</v>
      </c>
      <c r="F46" s="98"/>
      <c r="G46" s="99"/>
      <c r="H46" s="8"/>
      <c r="I46" s="6"/>
      <c r="M46" s="19">
        <v>21164.48</v>
      </c>
    </row>
    <row r="47" spans="1:25" x14ac:dyDescent="0.25">
      <c r="A47" s="71"/>
      <c r="B47" s="35" t="s">
        <v>99</v>
      </c>
      <c r="C47" s="50" t="s">
        <v>75</v>
      </c>
      <c r="D47" s="51" t="s">
        <v>43</v>
      </c>
      <c r="E47" s="100">
        <v>3.33</v>
      </c>
      <c r="F47" s="101"/>
      <c r="G47" s="102"/>
      <c r="H47" s="6" t="s">
        <v>53</v>
      </c>
      <c r="I47" s="6" t="s">
        <v>86</v>
      </c>
      <c r="M47" s="19">
        <v>500</v>
      </c>
    </row>
    <row r="48" spans="1:25" x14ac:dyDescent="0.25">
      <c r="A48" s="32" t="s">
        <v>17</v>
      </c>
      <c r="B48" s="37" t="s">
        <v>41</v>
      </c>
      <c r="C48" s="33"/>
      <c r="D48" s="22"/>
      <c r="E48" s="97">
        <f>E47</f>
        <v>3.33</v>
      </c>
      <c r="F48" s="98"/>
      <c r="G48" s="99"/>
      <c r="H48" s="8"/>
      <c r="I48" s="6"/>
      <c r="M48" s="19">
        <v>1250</v>
      </c>
    </row>
    <row r="49" spans="1:24" x14ac:dyDescent="0.25">
      <c r="A49" s="68"/>
      <c r="B49" s="51" t="s">
        <v>113</v>
      </c>
      <c r="C49" s="54" t="s">
        <v>67</v>
      </c>
      <c r="D49" s="51" t="s">
        <v>45</v>
      </c>
      <c r="E49" s="100">
        <v>11.4</v>
      </c>
      <c r="F49" s="101"/>
      <c r="G49" s="102"/>
      <c r="H49" s="6" t="s">
        <v>114</v>
      </c>
      <c r="I49" s="6" t="s">
        <v>86</v>
      </c>
      <c r="M49" s="19">
        <v>156.6</v>
      </c>
    </row>
    <row r="50" spans="1:24" s="45" customFormat="1" x14ac:dyDescent="0.25">
      <c r="A50" s="11" t="s">
        <v>18</v>
      </c>
      <c r="B50" s="9" t="s">
        <v>41</v>
      </c>
      <c r="C50" s="18"/>
      <c r="D50" s="8"/>
      <c r="E50" s="97">
        <f>E49</f>
        <v>11.4</v>
      </c>
      <c r="F50" s="98"/>
      <c r="G50" s="99"/>
      <c r="H50" s="63"/>
      <c r="I50" s="6"/>
      <c r="L50" s="46"/>
      <c r="M50" s="46">
        <v>25.15</v>
      </c>
      <c r="T50" s="46"/>
      <c r="X50" s="46"/>
    </row>
    <row r="51" spans="1:24" x14ac:dyDescent="0.25">
      <c r="A51" s="56"/>
      <c r="B51" s="86" t="s">
        <v>76</v>
      </c>
      <c r="C51" s="87" t="s">
        <v>77</v>
      </c>
      <c r="D51" s="86" t="s">
        <v>45</v>
      </c>
      <c r="E51" s="109">
        <v>210.59</v>
      </c>
      <c r="F51" s="110"/>
      <c r="G51" s="111"/>
      <c r="H51" s="75" t="s">
        <v>71</v>
      </c>
      <c r="I51" s="44" t="s">
        <v>86</v>
      </c>
      <c r="M51" s="19">
        <v>50</v>
      </c>
    </row>
    <row r="52" spans="1:24" x14ac:dyDescent="0.25">
      <c r="A52" s="11" t="s">
        <v>19</v>
      </c>
      <c r="B52" s="88" t="s">
        <v>41</v>
      </c>
      <c r="C52" s="89"/>
      <c r="D52" s="88"/>
      <c r="E52" s="97">
        <f>E51</f>
        <v>210.59</v>
      </c>
      <c r="F52" s="98"/>
      <c r="G52" s="99"/>
      <c r="H52" s="63"/>
      <c r="I52" s="44"/>
      <c r="M52" s="19">
        <v>24.89</v>
      </c>
    </row>
    <row r="53" spans="1:24" x14ac:dyDescent="0.25">
      <c r="A53" s="159"/>
      <c r="B53" s="105" t="s">
        <v>52</v>
      </c>
      <c r="C53" s="137">
        <v>82807244545</v>
      </c>
      <c r="D53" s="105" t="s">
        <v>74</v>
      </c>
      <c r="E53" s="109">
        <v>125</v>
      </c>
      <c r="F53" s="110"/>
      <c r="G53" s="111"/>
      <c r="H53" s="75" t="s">
        <v>53</v>
      </c>
      <c r="I53" s="44" t="s">
        <v>86</v>
      </c>
      <c r="M53" s="19">
        <v>74985.8</v>
      </c>
    </row>
    <row r="54" spans="1:24" x14ac:dyDescent="0.25">
      <c r="A54" s="160"/>
      <c r="B54" s="106"/>
      <c r="C54" s="138"/>
      <c r="D54" s="106"/>
      <c r="E54" s="100">
        <v>37.5</v>
      </c>
      <c r="F54" s="101"/>
      <c r="G54" s="102"/>
      <c r="H54" s="80" t="s">
        <v>53</v>
      </c>
      <c r="I54" s="6" t="s">
        <v>86</v>
      </c>
      <c r="M54" s="19">
        <v>141.29</v>
      </c>
    </row>
    <row r="55" spans="1:24" x14ac:dyDescent="0.25">
      <c r="A55" s="32" t="s">
        <v>20</v>
      </c>
      <c r="B55" s="37" t="s">
        <v>41</v>
      </c>
      <c r="C55" s="33"/>
      <c r="D55" s="23"/>
      <c r="E55" s="97">
        <f>E53+E54</f>
        <v>162.5</v>
      </c>
      <c r="F55" s="98"/>
      <c r="G55" s="99"/>
      <c r="H55" s="63"/>
      <c r="I55" s="6"/>
      <c r="M55" s="19">
        <v>4162.5</v>
      </c>
    </row>
    <row r="56" spans="1:24" x14ac:dyDescent="0.25">
      <c r="A56" s="34"/>
      <c r="B56" s="24" t="s">
        <v>96</v>
      </c>
      <c r="C56" s="72" t="s">
        <v>95</v>
      </c>
      <c r="D56" s="24" t="s">
        <v>73</v>
      </c>
      <c r="E56" s="100">
        <v>18381.64</v>
      </c>
      <c r="F56" s="101"/>
      <c r="G56" s="102"/>
      <c r="H56" s="64" t="s">
        <v>46</v>
      </c>
      <c r="I56" s="6" t="s">
        <v>85</v>
      </c>
      <c r="M56" s="19">
        <v>34376</v>
      </c>
    </row>
    <row r="57" spans="1:24" x14ac:dyDescent="0.25">
      <c r="A57" s="32" t="s">
        <v>21</v>
      </c>
      <c r="B57" s="37" t="s">
        <v>41</v>
      </c>
      <c r="C57" s="33"/>
      <c r="D57" s="23"/>
      <c r="E57" s="97">
        <f>E56</f>
        <v>18381.64</v>
      </c>
      <c r="F57" s="98"/>
      <c r="G57" s="99"/>
      <c r="H57" s="63"/>
      <c r="I57" s="6"/>
      <c r="M57" s="19">
        <v>4.9800000000000004</v>
      </c>
    </row>
    <row r="58" spans="1:24" x14ac:dyDescent="0.25">
      <c r="A58" s="34"/>
      <c r="B58" s="35" t="s">
        <v>51</v>
      </c>
      <c r="C58" s="54">
        <v>45241807754</v>
      </c>
      <c r="D58" s="51" t="s">
        <v>45</v>
      </c>
      <c r="E58" s="100">
        <v>153321.63</v>
      </c>
      <c r="F58" s="101"/>
      <c r="G58" s="102"/>
      <c r="H58" s="42" t="s">
        <v>46</v>
      </c>
      <c r="I58" s="6" t="s">
        <v>86</v>
      </c>
      <c r="M58" s="19">
        <v>11.4</v>
      </c>
    </row>
    <row r="59" spans="1:24" x14ac:dyDescent="0.25">
      <c r="A59" s="32" t="s">
        <v>22</v>
      </c>
      <c r="B59" s="37" t="s">
        <v>41</v>
      </c>
      <c r="C59" s="33"/>
      <c r="D59" s="23"/>
      <c r="E59" s="97">
        <f>E58</f>
        <v>153321.63</v>
      </c>
      <c r="F59" s="98"/>
      <c r="G59" s="99"/>
      <c r="H59" s="63"/>
      <c r="I59" s="6"/>
      <c r="M59" s="19">
        <v>55.5</v>
      </c>
    </row>
    <row r="60" spans="1:24" x14ac:dyDescent="0.25">
      <c r="A60" s="34"/>
      <c r="B60" s="35" t="s">
        <v>97</v>
      </c>
      <c r="C60" s="79" t="s">
        <v>98</v>
      </c>
      <c r="D60" s="52" t="s">
        <v>45</v>
      </c>
      <c r="E60" s="100">
        <v>75553.14</v>
      </c>
      <c r="F60" s="101"/>
      <c r="G60" s="102"/>
      <c r="H60" s="64" t="s">
        <v>46</v>
      </c>
      <c r="I60" s="6" t="s">
        <v>86</v>
      </c>
      <c r="M60" s="19">
        <v>710.2</v>
      </c>
    </row>
    <row r="61" spans="1:24" x14ac:dyDescent="0.25">
      <c r="A61" s="32" t="s">
        <v>23</v>
      </c>
      <c r="B61" s="37" t="s">
        <v>41</v>
      </c>
      <c r="C61" s="33"/>
      <c r="D61" s="23"/>
      <c r="E61" s="119">
        <f>E60</f>
        <v>75553.14</v>
      </c>
      <c r="F61" s="120"/>
      <c r="G61" s="121"/>
      <c r="H61" s="93"/>
      <c r="I61" s="24"/>
      <c r="M61" s="19">
        <v>15.39</v>
      </c>
    </row>
    <row r="62" spans="1:24" x14ac:dyDescent="0.25">
      <c r="A62" s="159"/>
      <c r="B62" s="105" t="s">
        <v>56</v>
      </c>
      <c r="C62" s="161">
        <v>93300948469</v>
      </c>
      <c r="D62" s="105" t="s">
        <v>45</v>
      </c>
      <c r="E62" s="122">
        <v>29995.8</v>
      </c>
      <c r="F62" s="122"/>
      <c r="G62" s="122"/>
      <c r="H62" s="6" t="s">
        <v>72</v>
      </c>
      <c r="I62" s="44" t="s">
        <v>86</v>
      </c>
      <c r="M62" s="19">
        <v>138.31</v>
      </c>
    </row>
    <row r="63" spans="1:24" x14ac:dyDescent="0.25">
      <c r="A63" s="160"/>
      <c r="B63" s="106"/>
      <c r="C63" s="162"/>
      <c r="D63" s="106"/>
      <c r="E63" s="112">
        <v>15820.25</v>
      </c>
      <c r="F63" s="112"/>
      <c r="G63" s="112"/>
      <c r="H63" s="94" t="s">
        <v>46</v>
      </c>
      <c r="I63" s="6" t="s">
        <v>86</v>
      </c>
      <c r="M63" s="19">
        <v>210.59</v>
      </c>
    </row>
    <row r="64" spans="1:24" x14ac:dyDescent="0.25">
      <c r="A64" s="32" t="s">
        <v>24</v>
      </c>
      <c r="B64" s="91" t="s">
        <v>41</v>
      </c>
      <c r="C64" s="92"/>
      <c r="D64" s="38"/>
      <c r="E64" s="97">
        <f>E62+E63</f>
        <v>45816.05</v>
      </c>
      <c r="F64" s="98"/>
      <c r="G64" s="99"/>
      <c r="H64" s="63"/>
      <c r="I64" s="6"/>
    </row>
    <row r="65" spans="1:24" x14ac:dyDescent="0.25">
      <c r="A65" s="34"/>
      <c r="B65" s="35" t="s">
        <v>102</v>
      </c>
      <c r="C65" s="73" t="s">
        <v>79</v>
      </c>
      <c r="D65" s="24" t="s">
        <v>55</v>
      </c>
      <c r="E65" s="100">
        <v>21164.48</v>
      </c>
      <c r="F65" s="101"/>
      <c r="G65" s="102"/>
      <c r="H65" s="64" t="s">
        <v>46</v>
      </c>
      <c r="I65" s="6" t="s">
        <v>86</v>
      </c>
    </row>
    <row r="66" spans="1:24" x14ac:dyDescent="0.25">
      <c r="A66" s="32" t="s">
        <v>25</v>
      </c>
      <c r="B66" s="37" t="s">
        <v>41</v>
      </c>
      <c r="C66" s="33"/>
      <c r="D66" s="32"/>
      <c r="E66" s="113">
        <f>E65</f>
        <v>21164.48</v>
      </c>
      <c r="F66" s="114"/>
      <c r="G66" s="115"/>
      <c r="H66" s="63"/>
      <c r="I66" s="6"/>
    </row>
    <row r="67" spans="1:24" s="45" customFormat="1" x14ac:dyDescent="0.25">
      <c r="A67" s="49"/>
      <c r="B67" s="48" t="s">
        <v>87</v>
      </c>
      <c r="C67" s="27">
        <v>75005502105</v>
      </c>
      <c r="D67" s="24" t="s">
        <v>45</v>
      </c>
      <c r="E67" s="100">
        <v>500</v>
      </c>
      <c r="F67" s="101"/>
      <c r="G67" s="102"/>
      <c r="H67" s="76" t="s">
        <v>46</v>
      </c>
      <c r="I67" s="44" t="s">
        <v>86</v>
      </c>
      <c r="L67" s="46"/>
      <c r="M67" s="46"/>
      <c r="T67" s="46"/>
      <c r="X67" s="46"/>
    </row>
    <row r="68" spans="1:24" x14ac:dyDescent="0.25">
      <c r="A68" s="32" t="s">
        <v>26</v>
      </c>
      <c r="B68" s="37" t="s">
        <v>41</v>
      </c>
      <c r="C68" s="33"/>
      <c r="D68" s="32"/>
      <c r="E68" s="113">
        <f>E67</f>
        <v>500</v>
      </c>
      <c r="F68" s="157"/>
      <c r="G68" s="158"/>
      <c r="H68" s="63"/>
      <c r="I68" s="6"/>
    </row>
    <row r="69" spans="1:24" x14ac:dyDescent="0.25">
      <c r="A69" s="49"/>
      <c r="B69" s="35" t="s">
        <v>80</v>
      </c>
      <c r="C69" s="77" t="s">
        <v>82</v>
      </c>
      <c r="D69" s="24" t="s">
        <v>81</v>
      </c>
      <c r="E69" s="100">
        <v>1250</v>
      </c>
      <c r="F69" s="101"/>
      <c r="G69" s="102"/>
      <c r="H69" s="64" t="s">
        <v>46</v>
      </c>
      <c r="I69" s="44" t="s">
        <v>86</v>
      </c>
    </row>
    <row r="70" spans="1:24" s="45" customFormat="1" x14ac:dyDescent="0.25">
      <c r="A70" s="32" t="s">
        <v>27</v>
      </c>
      <c r="B70" s="37" t="s">
        <v>41</v>
      </c>
      <c r="C70" s="33"/>
      <c r="D70" s="32"/>
      <c r="E70" s="113">
        <f>E69</f>
        <v>1250</v>
      </c>
      <c r="F70" s="157"/>
      <c r="G70" s="158"/>
      <c r="H70" s="63"/>
      <c r="I70" s="6"/>
      <c r="L70" s="46"/>
      <c r="M70" s="46"/>
      <c r="T70" s="46"/>
      <c r="X70" s="46"/>
    </row>
    <row r="71" spans="1:24" x14ac:dyDescent="0.25">
      <c r="A71" s="49"/>
      <c r="B71" s="48" t="s">
        <v>92</v>
      </c>
      <c r="C71" s="90" t="s">
        <v>93</v>
      </c>
      <c r="D71" s="47" t="s">
        <v>45</v>
      </c>
      <c r="E71" s="109">
        <v>4162.5</v>
      </c>
      <c r="F71" s="110"/>
      <c r="G71" s="111"/>
      <c r="H71" s="64" t="s">
        <v>46</v>
      </c>
      <c r="I71" s="44" t="s">
        <v>86</v>
      </c>
    </row>
    <row r="72" spans="1:24" x14ac:dyDescent="0.25">
      <c r="A72" s="32" t="s">
        <v>28</v>
      </c>
      <c r="B72" s="37" t="s">
        <v>41</v>
      </c>
      <c r="C72" s="33"/>
      <c r="D72" s="32"/>
      <c r="E72" s="113">
        <f>E71</f>
        <v>4162.5</v>
      </c>
      <c r="F72" s="157"/>
      <c r="G72" s="158"/>
      <c r="H72" s="63"/>
      <c r="I72" s="6"/>
    </row>
    <row r="73" spans="1:24" x14ac:dyDescent="0.25">
      <c r="A73" s="49"/>
      <c r="B73" s="48" t="s">
        <v>110</v>
      </c>
      <c r="C73" s="79" t="s">
        <v>111</v>
      </c>
      <c r="D73" s="78" t="s">
        <v>112</v>
      </c>
      <c r="E73" s="109">
        <v>34376</v>
      </c>
      <c r="F73" s="110"/>
      <c r="G73" s="111"/>
      <c r="H73" s="75" t="s">
        <v>46</v>
      </c>
      <c r="I73" s="44" t="s">
        <v>86</v>
      </c>
    </row>
    <row r="74" spans="1:24" x14ac:dyDescent="0.25">
      <c r="A74" s="32" t="s">
        <v>29</v>
      </c>
      <c r="B74" s="37" t="s">
        <v>41</v>
      </c>
      <c r="C74" s="33"/>
      <c r="D74" s="32"/>
      <c r="E74" s="113">
        <f>E73</f>
        <v>34376</v>
      </c>
      <c r="F74" s="157"/>
      <c r="G74" s="158"/>
      <c r="H74" s="63"/>
      <c r="I74" s="6"/>
    </row>
    <row r="75" spans="1:24" s="45" customFormat="1" x14ac:dyDescent="0.25">
      <c r="A75" s="12"/>
      <c r="B75" s="7" t="s">
        <v>106</v>
      </c>
      <c r="C75" s="55"/>
      <c r="D75" s="8"/>
      <c r="E75" s="116">
        <f>E30+E27+E25+E23+E21+E19+E16+E11+E32+E36+E34+E46+E44+E40+E38+E48+E50+E55+E57+E59+E61+E64+E66+E13+E68+E70+E72+E74+E52</f>
        <v>570514.61</v>
      </c>
      <c r="F75" s="117"/>
      <c r="G75" s="118"/>
      <c r="H75" s="65"/>
      <c r="I75" s="6"/>
      <c r="L75" s="46"/>
      <c r="M75" s="46"/>
      <c r="T75" s="46"/>
      <c r="X75" s="46"/>
    </row>
    <row r="76" spans="1:24" x14ac:dyDescent="0.25">
      <c r="A76" s="13"/>
      <c r="I76" s="19"/>
    </row>
    <row r="77" spans="1:24" x14ac:dyDescent="0.25">
      <c r="D77" s="96"/>
      <c r="E77" s="96"/>
      <c r="F77" s="96"/>
      <c r="I77" s="19"/>
      <c r="J77" s="81">
        <f>M77-E75</f>
        <v>995.45000000006985</v>
      </c>
      <c r="M77" s="19">
        <f>SUM(M11:M71)</f>
        <v>571510.06000000006</v>
      </c>
    </row>
    <row r="78" spans="1:24" x14ac:dyDescent="0.25">
      <c r="D78" s="96"/>
      <c r="E78" s="96"/>
      <c r="F78" s="96"/>
      <c r="G78" s="21"/>
      <c r="H78" s="19"/>
      <c r="I78" s="19"/>
    </row>
    <row r="79" spans="1:24" x14ac:dyDescent="0.25">
      <c r="A79" s="13"/>
    </row>
    <row r="80" spans="1:24" x14ac:dyDescent="0.25">
      <c r="A80" s="13"/>
      <c r="I80" s="19"/>
    </row>
    <row r="81" spans="1:24" x14ac:dyDescent="0.25">
      <c r="A81" s="13"/>
      <c r="I81" s="19"/>
    </row>
    <row r="82" spans="1:24" s="45" customFormat="1" x14ac:dyDescent="0.25">
      <c r="A82" s="13"/>
      <c r="B82"/>
      <c r="C82" s="21"/>
      <c r="D82"/>
      <c r="E82"/>
      <c r="F82"/>
      <c r="G82"/>
      <c r="H82"/>
      <c r="I82" s="19"/>
      <c r="L82" s="46"/>
      <c r="M82" s="46"/>
      <c r="T82" s="46"/>
      <c r="X82" s="46"/>
    </row>
    <row r="83" spans="1:24" x14ac:dyDescent="0.25">
      <c r="A83" s="13"/>
    </row>
    <row r="84" spans="1:24" x14ac:dyDescent="0.25">
      <c r="A84" s="13"/>
      <c r="J84" s="19"/>
    </row>
    <row r="85" spans="1:24" s="45" customFormat="1" x14ac:dyDescent="0.25">
      <c r="A85" s="13"/>
      <c r="B85"/>
      <c r="C85" s="21"/>
      <c r="D85"/>
      <c r="E85"/>
      <c r="F85"/>
      <c r="G85"/>
      <c r="H85"/>
      <c r="I85"/>
      <c r="J85" s="46"/>
      <c r="L85" s="46"/>
      <c r="M85" s="46"/>
      <c r="T85" s="46"/>
      <c r="X85" s="46"/>
    </row>
    <row r="86" spans="1:24" x14ac:dyDescent="0.25">
      <c r="A86" s="13"/>
      <c r="J86" s="19"/>
    </row>
    <row r="87" spans="1:24" s="45" customFormat="1" x14ac:dyDescent="0.25">
      <c r="A87" s="13"/>
      <c r="B87"/>
      <c r="C87" s="21"/>
      <c r="D87"/>
      <c r="E87"/>
      <c r="F87"/>
      <c r="G87"/>
      <c r="H87"/>
      <c r="I87"/>
      <c r="J87" s="46"/>
      <c r="L87" s="46"/>
      <c r="M87" s="46"/>
      <c r="T87" s="46"/>
      <c r="X87" s="46"/>
    </row>
    <row r="88" spans="1:24" x14ac:dyDescent="0.25">
      <c r="A88" s="13"/>
      <c r="J88" s="19"/>
    </row>
    <row r="89" spans="1:24" s="45" customFormat="1" x14ac:dyDescent="0.25">
      <c r="A89" s="13"/>
      <c r="B89"/>
      <c r="C89" s="21"/>
      <c r="D89"/>
      <c r="E89"/>
      <c r="F89"/>
      <c r="G89"/>
      <c r="H89"/>
      <c r="I89"/>
      <c r="J89" s="46"/>
      <c r="L89" s="46"/>
      <c r="M89" s="46"/>
      <c r="T89" s="46"/>
      <c r="X89" s="46"/>
    </row>
    <row r="90" spans="1:24" x14ac:dyDescent="0.25">
      <c r="A90" s="13"/>
      <c r="J90" s="19"/>
    </row>
    <row r="91" spans="1:24" s="45" customFormat="1" x14ac:dyDescent="0.25">
      <c r="A91" s="13"/>
      <c r="B91"/>
      <c r="C91" s="21"/>
      <c r="D91"/>
      <c r="E91"/>
      <c r="F91"/>
      <c r="G91"/>
      <c r="H91"/>
      <c r="I91"/>
      <c r="J91" s="46"/>
      <c r="L91" s="46"/>
      <c r="M91" s="46"/>
      <c r="T91" s="46"/>
      <c r="X91" s="46"/>
    </row>
    <row r="92" spans="1:24" x14ac:dyDescent="0.25">
      <c r="A92" s="13"/>
      <c r="J92" s="19"/>
    </row>
    <row r="93" spans="1:24" x14ac:dyDescent="0.25">
      <c r="A93" s="13"/>
    </row>
    <row r="94" spans="1:24" s="45" customFormat="1" x14ac:dyDescent="0.25">
      <c r="A94" s="13"/>
      <c r="B94"/>
      <c r="C94" s="21"/>
      <c r="D94"/>
      <c r="E94"/>
      <c r="F94"/>
      <c r="G94"/>
      <c r="H94"/>
      <c r="I94"/>
      <c r="J94" s="95"/>
      <c r="L94" s="46"/>
      <c r="M94" s="46"/>
      <c r="T94" s="46"/>
      <c r="X94" s="46"/>
    </row>
    <row r="95" spans="1:24" s="45" customFormat="1" x14ac:dyDescent="0.25">
      <c r="A95" s="13"/>
      <c r="B95"/>
      <c r="C95" s="21"/>
      <c r="D95"/>
      <c r="E95"/>
      <c r="F95"/>
      <c r="G95"/>
      <c r="H95"/>
      <c r="I95"/>
      <c r="L95" s="46"/>
      <c r="M95" s="46"/>
      <c r="T95" s="46"/>
      <c r="X95" s="46"/>
    </row>
    <row r="96" spans="1:24" s="45" customFormat="1" x14ac:dyDescent="0.25">
      <c r="A96" s="13"/>
      <c r="B96"/>
      <c r="C96" s="21"/>
      <c r="D96"/>
      <c r="E96"/>
      <c r="F96"/>
      <c r="G96"/>
      <c r="H96"/>
      <c r="I96" s="1"/>
      <c r="L96" s="46"/>
      <c r="M96" s="46"/>
      <c r="T96" s="46"/>
      <c r="X96" s="46"/>
    </row>
    <row r="97" spans="1:24" s="45" customFormat="1" x14ac:dyDescent="0.25">
      <c r="A97" s="13"/>
      <c r="B97"/>
      <c r="C97" s="21"/>
      <c r="D97"/>
      <c r="E97"/>
      <c r="F97"/>
      <c r="G97"/>
      <c r="H97"/>
      <c r="I97" s="1"/>
      <c r="L97" s="46"/>
      <c r="M97" s="46"/>
      <c r="T97" s="46"/>
      <c r="X97" s="46"/>
    </row>
    <row r="98" spans="1:24" x14ac:dyDescent="0.25">
      <c r="A98" s="13"/>
      <c r="I98" s="1"/>
    </row>
    <row r="99" spans="1:24" x14ac:dyDescent="0.25">
      <c r="A99" s="13"/>
    </row>
    <row r="100" spans="1:24" x14ac:dyDescent="0.25">
      <c r="A100" s="13"/>
    </row>
    <row r="101" spans="1:24" x14ac:dyDescent="0.25">
      <c r="A101" s="13"/>
    </row>
    <row r="102" spans="1:24" x14ac:dyDescent="0.25">
      <c r="A102" s="13"/>
    </row>
    <row r="111" spans="1:24" x14ac:dyDescent="0.25">
      <c r="O111" s="19"/>
    </row>
    <row r="140" spans="24:24" x14ac:dyDescent="0.25">
      <c r="X140"/>
    </row>
    <row r="142" spans="24:24" x14ac:dyDescent="0.25">
      <c r="X142"/>
    </row>
    <row r="144" spans="24:24" ht="16.5" customHeight="1" x14ac:dyDescent="0.25"/>
    <row r="150" spans="25:25" ht="15.75" customHeight="1" x14ac:dyDescent="0.25">
      <c r="Y150" s="19"/>
    </row>
    <row r="151" spans="25:25" ht="15.75" customHeight="1" x14ac:dyDescent="0.25"/>
    <row r="163" spans="10:24" x14ac:dyDescent="0.25">
      <c r="X163"/>
    </row>
    <row r="174" spans="10:24" x14ac:dyDescent="0.25">
      <c r="J174" s="19"/>
    </row>
    <row r="223" ht="15" customHeight="1" x14ac:dyDescent="0.25"/>
    <row r="225" spans="10:24" ht="12.75" customHeight="1" x14ac:dyDescent="0.25"/>
    <row r="232" spans="10:24" x14ac:dyDescent="0.25">
      <c r="X232" s="20"/>
    </row>
    <row r="233" spans="10:24" x14ac:dyDescent="0.25">
      <c r="X233" s="20"/>
    </row>
    <row r="234" spans="10:24" x14ac:dyDescent="0.25">
      <c r="X234" s="20"/>
    </row>
    <row r="235" spans="10:24" x14ac:dyDescent="0.25">
      <c r="J235" s="19"/>
      <c r="L235" s="20"/>
    </row>
    <row r="236" spans="10:24" x14ac:dyDescent="0.25">
      <c r="L236" s="20"/>
    </row>
    <row r="237" spans="10:24" x14ac:dyDescent="0.25">
      <c r="L237" s="20"/>
    </row>
    <row r="245" spans="1:24" s="1" customFormat="1" x14ac:dyDescent="0.25">
      <c r="A245"/>
      <c r="B245"/>
      <c r="C245" s="21"/>
      <c r="D245"/>
      <c r="E245"/>
      <c r="F245"/>
      <c r="G245"/>
      <c r="H245"/>
      <c r="I245"/>
      <c r="L245" s="19"/>
      <c r="M245" s="20"/>
      <c r="T245" s="20"/>
      <c r="X245" s="19"/>
    </row>
    <row r="246" spans="1:24" s="1" customFormat="1" x14ac:dyDescent="0.25">
      <c r="A246"/>
      <c r="B246"/>
      <c r="C246" s="21"/>
      <c r="D246"/>
      <c r="E246"/>
      <c r="F246"/>
      <c r="G246"/>
      <c r="H246"/>
      <c r="I246"/>
      <c r="L246" s="19"/>
      <c r="M246" s="20"/>
      <c r="T246" s="20"/>
      <c r="X246" s="19"/>
    </row>
    <row r="247" spans="1:24" s="1" customFormat="1" x14ac:dyDescent="0.25">
      <c r="A247"/>
      <c r="B247"/>
      <c r="C247" s="21"/>
      <c r="D247"/>
      <c r="E247"/>
      <c r="F247"/>
      <c r="G247"/>
      <c r="H247"/>
      <c r="I247"/>
      <c r="L247" s="19"/>
      <c r="M247" s="20"/>
      <c r="T247" s="20"/>
      <c r="X247" s="19"/>
    </row>
  </sheetData>
  <mergeCells count="106">
    <mergeCell ref="E71:G71"/>
    <mergeCell ref="E72:G72"/>
    <mergeCell ref="E73:G73"/>
    <mergeCell ref="E74:G74"/>
    <mergeCell ref="A62:A63"/>
    <mergeCell ref="B62:B63"/>
    <mergeCell ref="C62:C63"/>
    <mergeCell ref="D62:D63"/>
    <mergeCell ref="A53:A54"/>
    <mergeCell ref="B53:B54"/>
    <mergeCell ref="C53:C54"/>
    <mergeCell ref="D53:D54"/>
    <mergeCell ref="E53:G53"/>
    <mergeCell ref="E67:G67"/>
    <mergeCell ref="E68:G68"/>
    <mergeCell ref="E69:G69"/>
    <mergeCell ref="E70:G70"/>
    <mergeCell ref="E58:G58"/>
    <mergeCell ref="E59:G59"/>
    <mergeCell ref="E60:G60"/>
    <mergeCell ref="A1:H1"/>
    <mergeCell ref="A3:B3"/>
    <mergeCell ref="C3:H3"/>
    <mergeCell ref="A4:B4"/>
    <mergeCell ref="C4:H4"/>
    <mergeCell ref="E6:G6"/>
    <mergeCell ref="A28:A29"/>
    <mergeCell ref="B28:B29"/>
    <mergeCell ref="C28:C29"/>
    <mergeCell ref="D28:D29"/>
    <mergeCell ref="E28:G28"/>
    <mergeCell ref="E22:G22"/>
    <mergeCell ref="E23:G23"/>
    <mergeCell ref="E27:G27"/>
    <mergeCell ref="E29:G29"/>
    <mergeCell ref="Y9:Y32"/>
    <mergeCell ref="E10:G10"/>
    <mergeCell ref="E11:G11"/>
    <mergeCell ref="E15:G15"/>
    <mergeCell ref="E16:G16"/>
    <mergeCell ref="A17:A18"/>
    <mergeCell ref="B17:B18"/>
    <mergeCell ref="C17:C18"/>
    <mergeCell ref="D17:D18"/>
    <mergeCell ref="E17:G17"/>
    <mergeCell ref="A7:A10"/>
    <mergeCell ref="B7:B10"/>
    <mergeCell ref="C7:C10"/>
    <mergeCell ref="D7:D10"/>
    <mergeCell ref="E7:G7"/>
    <mergeCell ref="E8:G8"/>
    <mergeCell ref="E9:G9"/>
    <mergeCell ref="E24:G24"/>
    <mergeCell ref="E25:G25"/>
    <mergeCell ref="E26:G26"/>
    <mergeCell ref="E18:G18"/>
    <mergeCell ref="E19:G19"/>
    <mergeCell ref="E20:G20"/>
    <mergeCell ref="E21:G21"/>
    <mergeCell ref="E30:G30"/>
    <mergeCell ref="E35:G35"/>
    <mergeCell ref="E31:G31"/>
    <mergeCell ref="E32:G32"/>
    <mergeCell ref="E33:G33"/>
    <mergeCell ref="E34:G34"/>
    <mergeCell ref="E36:G36"/>
    <mergeCell ref="E37:G37"/>
    <mergeCell ref="E38:G38"/>
    <mergeCell ref="E57:G57"/>
    <mergeCell ref="E50:G50"/>
    <mergeCell ref="E51:G51"/>
    <mergeCell ref="E52:G52"/>
    <mergeCell ref="E54:G54"/>
    <mergeCell ref="E39:G39"/>
    <mergeCell ref="E40:G40"/>
    <mergeCell ref="A41:A43"/>
    <mergeCell ref="B41:B43"/>
    <mergeCell ref="C41:C43"/>
    <mergeCell ref="D41:D43"/>
    <mergeCell ref="E41:G41"/>
    <mergeCell ref="E45:G45"/>
    <mergeCell ref="E46:G46"/>
    <mergeCell ref="D78:F78"/>
    <mergeCell ref="E13:G13"/>
    <mergeCell ref="E12:G12"/>
    <mergeCell ref="A14:A15"/>
    <mergeCell ref="B14:B15"/>
    <mergeCell ref="C14:C15"/>
    <mergeCell ref="D14:D15"/>
    <mergeCell ref="E14:G14"/>
    <mergeCell ref="E63:G63"/>
    <mergeCell ref="E64:G64"/>
    <mergeCell ref="E65:G65"/>
    <mergeCell ref="E66:G66"/>
    <mergeCell ref="E75:G75"/>
    <mergeCell ref="D77:F77"/>
    <mergeCell ref="E61:G61"/>
    <mergeCell ref="E62:G62"/>
    <mergeCell ref="E47:G47"/>
    <mergeCell ref="E48:G48"/>
    <mergeCell ref="E49:G49"/>
    <mergeCell ref="E42:G42"/>
    <mergeCell ref="E43:G43"/>
    <mergeCell ref="E44:G44"/>
    <mergeCell ref="E55:G55"/>
    <mergeCell ref="E56:G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Zubčić</dc:creator>
  <cp:lastModifiedBy>Klara</cp:lastModifiedBy>
  <cp:lastPrinted>2024-03-25T07:12:51Z</cp:lastPrinted>
  <dcterms:created xsi:type="dcterms:W3CDTF">2024-02-09T09:57:49Z</dcterms:created>
  <dcterms:modified xsi:type="dcterms:W3CDTF">2026-06-03T07:00:02Z</dcterms:modified>
</cp:coreProperties>
</file>