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B2272592-9D75-4BE9-ADAA-C127054C8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2026 " sheetId="28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2" i="28" l="1"/>
  <c r="E81" i="28"/>
  <c r="E45" i="28"/>
  <c r="E28" i="28"/>
  <c r="E61" i="28"/>
  <c r="E47" i="28"/>
  <c r="E68" i="28"/>
  <c r="E78" i="28"/>
  <c r="E56" i="28"/>
  <c r="E38" i="28"/>
  <c r="E40" i="28"/>
  <c r="E72" i="28"/>
  <c r="E32" i="28"/>
  <c r="E16" i="28"/>
  <c r="E74" i="28"/>
  <c r="E59" i="28"/>
  <c r="E30" i="28"/>
  <c r="E34" i="28"/>
  <c r="E65" i="28"/>
  <c r="E36" i="28"/>
  <c r="E22" i="28"/>
  <c r="E70" i="28"/>
  <c r="E63" i="28"/>
  <c r="E76" i="28"/>
  <c r="E54" i="28"/>
  <c r="E43" i="28"/>
  <c r="E26" i="28"/>
  <c r="E24" i="28"/>
  <c r="E49" i="28"/>
  <c r="E20" i="28"/>
  <c r="E7" i="28"/>
  <c r="E8" i="28"/>
  <c r="E9" i="28"/>
  <c r="E10" i="28"/>
  <c r="E13" i="28"/>
  <c r="T30" i="28"/>
  <c r="T150" i="28" s="1"/>
  <c r="E11" i="28" l="1"/>
  <c r="Y8" i="28" s="1"/>
  <c r="L165" i="28"/>
  <c r="X86" i="28"/>
</calcChain>
</file>

<file path=xl/sharedStrings.xml><?xml version="1.0" encoding="utf-8"?>
<sst xmlns="http://schemas.openxmlformats.org/spreadsheetml/2006/main" count="234" uniqueCount="121">
  <si>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</si>
  <si>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</si>
  <si>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</si>
  <si>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</si>
  <si>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</si>
  <si>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</si>
  <si>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</si>
  <si>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</si>
  <si>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</si>
  <si>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</si>
  <si>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</si>
  <si>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</si>
  <si>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</si>
  <si>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</si>
  <si>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</si>
  <si>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</si>
  <si>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</si>
  <si>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</si>
  <si>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</si>
  <si>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</si>
  <si>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</si>
  <si>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</si>
  <si>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</si>
  <si>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</si>
  <si>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</si>
  <si>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</si>
  <si>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</si>
  <si>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</si>
  <si>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</si>
  <si>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</si>
  <si>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</si>
  <si>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</si>
  <si>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</si>
  <si>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</si>
  <si>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</si>
  <si>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</si>
  <si>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</si>
  <si>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</si>
  <si>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</si>
  <si>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</si>
  <si>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</si>
  <si>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</si>
  <si>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</si>
  <si>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</si>
  <si>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</si>
  <si>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</si>
  <si>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</si>
  <si>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</si>
  <si>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</si>
  <si>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3237 Intelektualne i osobne usluge</t>
  </si>
  <si>
    <t xml:space="preserve">Con teh </t>
  </si>
  <si>
    <t>4214 Ostali građevinski objekti</t>
  </si>
  <si>
    <t>A1 Hrvatska d.o.o.</t>
  </si>
  <si>
    <t>3231 Usluge telefona, pošte i prijevoza</t>
  </si>
  <si>
    <t>Ingatest</t>
  </si>
  <si>
    <t>3239 Ostale usluge</t>
  </si>
  <si>
    <t>Dom izgradnja d.o.o.</t>
  </si>
  <si>
    <t>Unicitas d.o.o.</t>
  </si>
  <si>
    <t>3238 Računalne usluge</t>
  </si>
  <si>
    <t>Securitas Hrvatska d.o.o.</t>
  </si>
  <si>
    <t>Proto-arch d.o.o.</t>
  </si>
  <si>
    <t>Urbanex d.o.o.</t>
  </si>
  <si>
    <t>Split</t>
  </si>
  <si>
    <t>Canosa inženjering d.o.o.</t>
  </si>
  <si>
    <t>Hep opskrba d.o.o.</t>
  </si>
  <si>
    <t>3223 Energija</t>
  </si>
  <si>
    <t>Perfectum d.o.o.</t>
  </si>
  <si>
    <t>Almel Dubrovnik d.o.o.</t>
  </si>
  <si>
    <t>3232 Usluge tek. i invest.održavanja</t>
  </si>
  <si>
    <t>3293 Reprezentacija</t>
  </si>
  <si>
    <t>3234 Komunalne usluge</t>
  </si>
  <si>
    <t>Čistoća d.o.o.</t>
  </si>
  <si>
    <t>Hrvatska radio televizija</t>
  </si>
  <si>
    <t>Zagareb</t>
  </si>
  <si>
    <t>3299 Ostali nespomenuti rashodi poslovanja</t>
  </si>
  <si>
    <t>Hp-Hrvatska pošta d.d.</t>
  </si>
  <si>
    <t>ZAVOD ZA OBNOVU DUBROVNIKA, CVIJETE ZUZORIĆ 6, 20000 DUBROVNIK</t>
  </si>
  <si>
    <t xml:space="preserve">INFORMACIJA O TROŠENJU SREDSTAVA </t>
  </si>
  <si>
    <t>21777333810</t>
  </si>
  <si>
    <t>00862047577</t>
  </si>
  <si>
    <t xml:space="preserve">Vodovod Dubrovnik </t>
  </si>
  <si>
    <t>Sigma servis d.o.o.</t>
  </si>
  <si>
    <t>40715047620</t>
  </si>
  <si>
    <t>3232 Usluge tekućeg i investicijskog održavanja</t>
  </si>
  <si>
    <t>3211 Službena putovanja</t>
  </si>
  <si>
    <t>Studio Quasar d.o.o.</t>
  </si>
  <si>
    <t>79388708750</t>
  </si>
  <si>
    <t>4511 Dodatna ulaganja na građevinskim objektima</t>
  </si>
  <si>
    <t>68170036319</t>
  </si>
  <si>
    <t>3233 Usluge promiđbe i informiranja</t>
  </si>
  <si>
    <t>Velika Gorica</t>
  </si>
  <si>
    <t>Koprivnica</t>
  </si>
  <si>
    <t>85821130368</t>
  </si>
  <si>
    <t>Dubrovnik-Trsteno</t>
  </si>
  <si>
    <t>28406115764</t>
  </si>
  <si>
    <t>3221 Uredski materijal i ostali mater.rashodi</t>
  </si>
  <si>
    <t>Isplatitelj</t>
  </si>
  <si>
    <t>Zod</t>
  </si>
  <si>
    <t>Grad Dubrovnik</t>
  </si>
  <si>
    <t>94392213553</t>
  </si>
  <si>
    <t>Projekt 22 d.o.o.</t>
  </si>
  <si>
    <t xml:space="preserve">Libertas inženjering d.o.o. </t>
  </si>
  <si>
    <t>37130533420</t>
  </si>
  <si>
    <t>Topolo</t>
  </si>
  <si>
    <t>Ured ovl.inž.Ivana Mucić</t>
  </si>
  <si>
    <t>41967540809</t>
  </si>
  <si>
    <t>Adriatik građenje j.d.o.o.</t>
  </si>
  <si>
    <t>75785967207</t>
  </si>
  <si>
    <t>SIJEČANJ 2026.</t>
  </si>
  <si>
    <t>UKUPNO ZA SIJEČANJ 2026.</t>
  </si>
  <si>
    <t>Domus građevinski obrt vl.Ivo Braica</t>
  </si>
  <si>
    <t>16497158290</t>
  </si>
  <si>
    <t>Digital print pogon zajednički obrt</t>
  </si>
  <si>
    <t>Grawe Hrvatska d.d.</t>
  </si>
  <si>
    <t>3292 Premija osiguranja</t>
  </si>
  <si>
    <t>RRIF plus d.o.o.</t>
  </si>
  <si>
    <t>18376805890</t>
  </si>
  <si>
    <t>MKM, trgovački obrt vl.Marino Gabrieri</t>
  </si>
  <si>
    <t>63379485320</t>
  </si>
  <si>
    <t xml:space="preserve">3293 Reprezentacija </t>
  </si>
  <si>
    <t>Financijska agencija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</si>
</sst>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49" fontId="1" fillId="4" borderId="1" xfId="1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10" xfId="0" applyFill="1" applyBorder="1"/>
    <xf numFmtId="0" fontId="0" fillId="4" borderId="12" xfId="0" applyFill="1" applyBorder="1"/>
    <xf numFmtId="0" fontId="0" fillId="0" borderId="12" xfId="0" applyBorder="1"/>
    <xf numFmtId="0" fontId="0" fillId="4" borderId="17" xfId="0" applyFill="1" applyBorder="1" applyAlignment="1">
      <alignment horizontal="left"/>
    </xf>
    <xf numFmtId="164" fontId="0" fillId="0" borderId="12" xfId="1" applyNumberFormat="1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0" fontId="0" fillId="0" borderId="13" xfId="0" applyBorder="1"/>
    <xf numFmtId="0" fontId="0" fillId="0" borderId="10" xfId="0" applyBorder="1"/>
    <xf numFmtId="49" fontId="1" fillId="4" borderId="18" xfId="1" applyNumberFormat="1" applyFill="1" applyBorder="1" applyAlignment="1">
      <alignment horizontal="left" vertical="center"/>
    </xf>
    <xf numFmtId="0" fontId="0" fillId="0" borderId="14" xfId="0" applyBorder="1"/>
    <xf numFmtId="4" fontId="0" fillId="6" borderId="0" xfId="0" applyNumberFormat="1" applyFill="1"/>
    <xf numFmtId="4" fontId="0" fillId="7" borderId="0" xfId="0" applyNumberFormat="1" applyFill="1"/>
    <xf numFmtId="0" fontId="0" fillId="4" borderId="12" xfId="0" applyFill="1" applyBorder="1" applyAlignment="1">
      <alignment horizontal="right"/>
    </xf>
    <xf numFmtId="49" fontId="0" fillId="4" borderId="12" xfId="0" applyNumberFormat="1" applyFill="1" applyBorder="1" applyAlignment="1">
      <alignment horizontal="left"/>
    </xf>
    <xf numFmtId="164" fontId="0" fillId="4" borderId="12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wrapText="1"/>
    </xf>
    <xf numFmtId="49" fontId="1" fillId="4" borderId="12" xfId="1" applyNumberFormat="1" applyFill="1" applyBorder="1" applyAlignment="1">
      <alignment horizontal="left" vertical="center"/>
    </xf>
    <xf numFmtId="0" fontId="0" fillId="4" borderId="12" xfId="0" applyFill="1" applyBorder="1" applyAlignment="1">
      <alignment wrapText="1"/>
    </xf>
    <xf numFmtId="49" fontId="0" fillId="4" borderId="6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0" fontId="0" fillId="0" borderId="12" xfId="0" applyFill="1" applyBorder="1" applyAlignment="1"/>
    <xf numFmtId="0" fontId="0" fillId="0" borderId="10" xfId="0" applyFill="1" applyBorder="1" applyAlignment="1"/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right"/>
    </xf>
    <xf numFmtId="0" fontId="0" fillId="0" borderId="16" xfId="0" applyBorder="1" applyAlignment="1"/>
    <xf numFmtId="0" fontId="0" fillId="0" borderId="12" xfId="0" applyBorder="1" applyAlignment="1"/>
    <xf numFmtId="0" fontId="0" fillId="0" borderId="10" xfId="0" applyFill="1" applyBorder="1"/>
    <xf numFmtId="164" fontId="0" fillId="3" borderId="12" xfId="1" applyNumberFormat="1" applyFont="1" applyFill="1" applyBorder="1" applyAlignment="1">
      <alignment vertical="center"/>
    </xf>
    <xf numFmtId="4" fontId="0" fillId="4" borderId="6" xfId="0" applyNumberFormat="1" applyFill="1" applyBorder="1" applyAlignment="1"/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1" fillId="0" borderId="12" xfId="1" applyNumberFormat="1" applyBorder="1" applyAlignment="1">
      <alignment horizontal="left"/>
    </xf>
    <xf numFmtId="49" fontId="0" fillId="0" borderId="13" xfId="1" applyNumberFormat="1" applyFont="1" applyBorder="1" applyAlignment="1">
      <alignment horizontal="left"/>
    </xf>
    <xf numFmtId="0" fontId="1" fillId="0" borderId="12" xfId="1" applyBorder="1" applyAlignment="1">
      <alignment horizontal="left" wrapText="1"/>
    </xf>
    <xf numFmtId="49" fontId="1" fillId="3" borderId="12" xfId="1" applyNumberForma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2" xfId="1" applyNumberFormat="1" applyFont="1" applyBorder="1" applyAlignment="1">
      <alignment horizontal="left" wrapText="1"/>
    </xf>
    <xf numFmtId="49" fontId="1" fillId="0" borderId="14" xfId="1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0" fontId="0" fillId="0" borderId="13" xfId="0" applyFill="1" applyBorder="1" applyAlignment="1"/>
    <xf numFmtId="0" fontId="0" fillId="0" borderId="13" xfId="0" applyBorder="1" applyAlignment="1"/>
    <xf numFmtId="164" fontId="0" fillId="0" borderId="12" xfId="1" applyNumberFormat="1" applyFont="1" applyFill="1" applyBorder="1" applyAlignment="1">
      <alignment vertical="center"/>
    </xf>
    <xf numFmtId="49" fontId="1" fillId="0" borderId="12" xfId="1" applyNumberFormat="1" applyBorder="1" applyAlignment="1"/>
    <xf numFmtId="0" fontId="4" fillId="0" borderId="0" xfId="0" applyFont="1" applyAlignment="1">
      <alignment horizontal="left"/>
    </xf>
    <xf numFmtId="17" fontId="4" fillId="0" borderId="0" xfId="0" applyNumberFormat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9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1" fillId="3" borderId="12" xfId="1" applyNumberFormat="1" applyFill="1" applyBorder="1" applyAlignment="1">
      <alignment horizontal="left"/>
    </xf>
    <xf numFmtId="49" fontId="1" fillId="3" borderId="13" xfId="1" applyNumberFormat="1" applyFill="1" applyBorder="1" applyAlignment="1">
      <alignment horizontal="left"/>
    </xf>
    <xf numFmtId="0" fontId="0" fillId="0" borderId="16" xfId="0" applyBorder="1" applyAlignment="1">
      <alignment horizontal="left"/>
    </xf>
    <xf numFmtId="49" fontId="0" fillId="0" borderId="13" xfId="1" applyNumberFormat="1" applyFont="1" applyBorder="1" applyAlignment="1">
      <alignment horizontal="left"/>
    </xf>
    <xf numFmtId="49" fontId="1" fillId="0" borderId="12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0" fillId="0" borderId="16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left" vertical="center"/>
    </xf>
    <xf numFmtId="49" fontId="1" fillId="0" borderId="13" xfId="1" applyNumberFormat="1" applyBorder="1" applyAlignment="1">
      <alignment horizontal="left" vertical="center"/>
    </xf>
    <xf numFmtId="4" fontId="0" fillId="0" borderId="1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9" fontId="0" fillId="0" borderId="16" xfId="1" applyNumberFormat="1" applyFont="1" applyBorder="1" applyAlignment="1">
      <alignment horizontal="left"/>
    </xf>
    <xf numFmtId="0" fontId="0" fillId="0" borderId="16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49" fontId="0" fillId="0" borderId="1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164" fontId="0" fillId="0" borderId="12" xfId="1" applyNumberFormat="1" applyFont="1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164" fontId="0" fillId="0" borderId="12" xfId="1" applyNumberFormat="1" applyFont="1" applyFill="1" applyBorder="1" applyAlignment="1">
      <alignment horizontal="center" vertical="center" wrapText="1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left"/>
    </xf>
    <xf numFmtId="49" fontId="1" fillId="0" borderId="16" xfId="1" applyNumberFormat="1" applyFill="1" applyBorder="1" applyAlignment="1">
      <alignment horizontal="left"/>
    </xf>
    <xf numFmtId="49" fontId="1" fillId="0" borderId="13" xfId="1" applyNumberFormat="1" applyFill="1" applyBorder="1" applyAlignment="1">
      <alignment horizontal="left"/>
    </xf>
    <xf numFmtId="49" fontId="1" fillId="0" borderId="16" xfId="1" applyNumberFormat="1" applyBorder="1" applyAlignment="1">
      <alignment horizontal="left" vertic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8719-F8E8-45A9-86C4-6D2F5E9F1EEA}">
  <dimension ref="A1:Y217"/>
  <sheetViews>
    <sheetView tabSelected="1" workbookViewId="0">
      <selection activeCell="B100" sqref="B100"/>
    </sheetView>
  </sheetViews>
  <sheetFormatPr defaultColWidth="9.140625" defaultRowHeight="15" x14ac:dyDescent="0.25"/>
  <cols>
    <col min="2" max="2" width="43.7109375" customWidth="1"/>
    <col min="3" max="3" width="13.5703125" style="26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1" max="11" width="0" hidden="1" customWidth="1"/>
    <col min="12" max="12" width="10.140625" style="24" hidden="1" customWidth="1"/>
    <col min="13" max="19" width="0" hidden="1" customWidth="1"/>
    <col min="20" max="20" width="10.140625" style="24" hidden="1" customWidth="1"/>
    <col min="21" max="23" width="0" hidden="1" customWidth="1"/>
    <col min="24" max="24" width="10.28515625" style="24" hidden="1" customWidth="1"/>
    <col min="25" max="25" width="10.28515625" hidden="1" customWidth="1"/>
    <col min="26" max="26" width="0" hidden="1" customWidth="1"/>
  </cols>
  <sheetData>
    <row r="1" spans="1:25" ht="18.75" x14ac:dyDescent="0.3">
      <c r="A1" s="93" t="s">
        <v>77</v>
      </c>
      <c r="B1" s="93"/>
      <c r="C1" s="93"/>
      <c r="D1" s="93"/>
      <c r="E1" s="93"/>
      <c r="F1" s="93"/>
      <c r="G1" s="93"/>
      <c r="H1" s="93"/>
    </row>
    <row r="2" spans="1:25" ht="18.75" x14ac:dyDescent="0.3">
      <c r="A2" s="50"/>
      <c r="B2" s="50"/>
      <c r="C2" s="80"/>
      <c r="D2" s="50"/>
      <c r="E2" s="50"/>
      <c r="F2" s="50"/>
      <c r="G2" s="50"/>
      <c r="H2" s="50"/>
    </row>
    <row r="3" spans="1:25" ht="19.5" thickBot="1" x14ac:dyDescent="0.3">
      <c r="A3" s="94" t="s">
        <v>0</v>
      </c>
      <c r="B3" s="94"/>
      <c r="C3" s="94" t="s">
        <v>76</v>
      </c>
      <c r="D3" s="94"/>
      <c r="E3" s="94"/>
      <c r="F3" s="94"/>
      <c r="G3" s="94"/>
      <c r="H3" s="94"/>
    </row>
    <row r="4" spans="1:25" ht="19.5" thickBot="1" x14ac:dyDescent="0.3">
      <c r="A4" s="95" t="s">
        <v>1</v>
      </c>
      <c r="B4" s="95"/>
      <c r="C4" s="96" t="s">
        <v>108</v>
      </c>
      <c r="D4" s="97"/>
      <c r="E4" s="97"/>
      <c r="F4" s="97"/>
      <c r="G4" s="97"/>
      <c r="H4" s="98"/>
    </row>
    <row r="5" spans="1:25" ht="9.75" customHeight="1" x14ac:dyDescent="0.25">
      <c r="A5" s="4"/>
      <c r="B5" s="4"/>
      <c r="C5" s="81"/>
      <c r="D5" s="5"/>
      <c r="E5" s="5"/>
      <c r="F5" s="5"/>
      <c r="G5" s="5"/>
      <c r="H5" s="5"/>
    </row>
    <row r="6" spans="1:25" ht="38.25" customHeight="1" x14ac:dyDescent="0.25">
      <c r="A6" s="49" t="s">
        <v>33</v>
      </c>
      <c r="B6" s="49" t="s">
        <v>34</v>
      </c>
      <c r="C6" s="82" t="s">
        <v>35</v>
      </c>
      <c r="D6" s="49" t="s">
        <v>36</v>
      </c>
      <c r="E6" s="99" t="s">
        <v>39</v>
      </c>
      <c r="F6" s="99"/>
      <c r="G6" s="99"/>
      <c r="H6" s="49" t="s">
        <v>37</v>
      </c>
      <c r="I6" s="49" t="s">
        <v>96</v>
      </c>
      <c r="Y6" s="24"/>
    </row>
    <row r="7" spans="1:25" x14ac:dyDescent="0.25">
      <c r="A7" s="101"/>
      <c r="B7" s="103"/>
      <c r="C7" s="117"/>
      <c r="D7" s="111"/>
      <c r="E7" s="90">
        <f>827.7+206.93+15136.52+17465.57</f>
        <v>33636.720000000001</v>
      </c>
      <c r="F7" s="91"/>
      <c r="G7" s="92"/>
      <c r="H7" s="64" t="s">
        <v>40</v>
      </c>
      <c r="I7" s="6"/>
    </row>
    <row r="8" spans="1:25" x14ac:dyDescent="0.25">
      <c r="A8" s="116"/>
      <c r="B8" s="107"/>
      <c r="C8" s="151"/>
      <c r="D8" s="123"/>
      <c r="E8" s="90">
        <f>32+8+585+675</f>
        <v>1300</v>
      </c>
      <c r="F8" s="91"/>
      <c r="G8" s="92"/>
      <c r="H8" s="64" t="s">
        <v>41</v>
      </c>
      <c r="I8" s="6"/>
      <c r="Y8" s="24">
        <f>E11+X8</f>
        <v>40759.07</v>
      </c>
    </row>
    <row r="9" spans="1:25" x14ac:dyDescent="0.25">
      <c r="A9" s="116"/>
      <c r="B9" s="107"/>
      <c r="C9" s="151"/>
      <c r="D9" s="123"/>
      <c r="E9" s="90">
        <f>93.6+23.4+2336.38+2738.57</f>
        <v>5191.9500000000007</v>
      </c>
      <c r="F9" s="91"/>
      <c r="G9" s="92"/>
      <c r="H9" s="64" t="s">
        <v>42</v>
      </c>
      <c r="I9" s="6"/>
      <c r="T9" s="24">
        <v>312.5</v>
      </c>
      <c r="X9" s="24">
        <v>31.13</v>
      </c>
      <c r="Y9" s="133"/>
    </row>
    <row r="10" spans="1:25" x14ac:dyDescent="0.25">
      <c r="A10" s="102"/>
      <c r="B10" s="104"/>
      <c r="C10" s="118"/>
      <c r="D10" s="112"/>
      <c r="E10" s="90">
        <f>16.98+4.25+283.68+325.49</f>
        <v>630.40000000000009</v>
      </c>
      <c r="F10" s="91"/>
      <c r="G10" s="92"/>
      <c r="H10" s="64" t="s">
        <v>43</v>
      </c>
      <c r="I10" s="6"/>
      <c r="M10" s="24"/>
      <c r="T10" s="24">
        <v>887.5</v>
      </c>
      <c r="X10" s="24">
        <v>137.12</v>
      </c>
      <c r="Y10" s="133"/>
    </row>
    <row r="11" spans="1:25" x14ac:dyDescent="0.25">
      <c r="A11" s="16" t="s">
        <v>38</v>
      </c>
      <c r="B11" s="10" t="s">
        <v>44</v>
      </c>
      <c r="C11" s="35"/>
      <c r="D11" s="10"/>
      <c r="E11" s="87">
        <f>E7+E8+E9+E10</f>
        <v>40759.07</v>
      </c>
      <c r="F11" s="88"/>
      <c r="G11" s="89"/>
      <c r="H11" s="18"/>
      <c r="I11" s="6" t="s">
        <v>97</v>
      </c>
      <c r="O11" s="24"/>
      <c r="T11" s="24">
        <v>35631</v>
      </c>
      <c r="X11" s="24">
        <v>2350.9699999999998</v>
      </c>
      <c r="Y11" s="133"/>
    </row>
    <row r="12" spans="1:25" s="53" customFormat="1" x14ac:dyDescent="0.25">
      <c r="A12" s="6"/>
      <c r="B12" s="29" t="s">
        <v>45</v>
      </c>
      <c r="C12" s="70">
        <v>53056966535</v>
      </c>
      <c r="D12" s="29" t="s">
        <v>46</v>
      </c>
      <c r="E12" s="90">
        <v>31.13</v>
      </c>
      <c r="F12" s="91"/>
      <c r="G12" s="92"/>
      <c r="H12" s="6" t="s">
        <v>47</v>
      </c>
      <c r="I12" s="6" t="s">
        <v>97</v>
      </c>
      <c r="L12" s="54"/>
      <c r="O12" s="54"/>
      <c r="T12" s="54"/>
      <c r="X12" s="54">
        <v>2169.09</v>
      </c>
      <c r="Y12" s="133"/>
    </row>
    <row r="13" spans="1:25" s="53" customFormat="1" x14ac:dyDescent="0.25">
      <c r="A13" s="16" t="s">
        <v>2</v>
      </c>
      <c r="B13" s="12" t="s">
        <v>44</v>
      </c>
      <c r="C13" s="17"/>
      <c r="D13" s="12"/>
      <c r="E13" s="87">
        <f>E12</f>
        <v>31.13</v>
      </c>
      <c r="F13" s="88"/>
      <c r="G13" s="89"/>
      <c r="H13" s="18"/>
      <c r="I13" s="6"/>
      <c r="L13" s="54"/>
      <c r="O13" s="54"/>
      <c r="T13" s="54"/>
      <c r="X13" s="54">
        <v>2254.42</v>
      </c>
      <c r="Y13" s="133"/>
    </row>
    <row r="14" spans="1:25" x14ac:dyDescent="0.25">
      <c r="A14" s="142"/>
      <c r="B14" s="103" t="s">
        <v>45</v>
      </c>
      <c r="C14" s="105">
        <v>53056966535</v>
      </c>
      <c r="D14" s="103" t="s">
        <v>46</v>
      </c>
      <c r="E14" s="127">
        <v>249.08</v>
      </c>
      <c r="F14" s="128"/>
      <c r="G14" s="129"/>
      <c r="H14" s="48" t="s">
        <v>69</v>
      </c>
      <c r="I14" s="6" t="s">
        <v>98</v>
      </c>
      <c r="O14" s="24"/>
      <c r="X14" s="24">
        <v>2546.8200000000002</v>
      </c>
      <c r="Y14" s="133"/>
    </row>
    <row r="15" spans="1:25" x14ac:dyDescent="0.25">
      <c r="A15" s="143"/>
      <c r="B15" s="104"/>
      <c r="C15" s="106"/>
      <c r="D15" s="104"/>
      <c r="E15" s="90">
        <v>55.26</v>
      </c>
      <c r="F15" s="91"/>
      <c r="G15" s="92"/>
      <c r="H15" s="64" t="s">
        <v>84</v>
      </c>
      <c r="I15" s="6" t="s">
        <v>98</v>
      </c>
      <c r="O15" s="24"/>
      <c r="X15" s="24">
        <v>1348.55</v>
      </c>
      <c r="Y15" s="133"/>
    </row>
    <row r="16" spans="1:25" x14ac:dyDescent="0.25">
      <c r="A16" s="41" t="s">
        <v>3</v>
      </c>
      <c r="B16" s="12" t="s">
        <v>44</v>
      </c>
      <c r="C16" s="17"/>
      <c r="D16" s="12"/>
      <c r="E16" s="87">
        <f>E14+E15</f>
        <v>304.34000000000003</v>
      </c>
      <c r="F16" s="88"/>
      <c r="G16" s="89"/>
      <c r="H16" s="18"/>
      <c r="I16" s="6"/>
      <c r="O16" s="24"/>
      <c r="T16" s="24">
        <v>1.1200000000000001</v>
      </c>
      <c r="X16" s="24">
        <v>1323.9</v>
      </c>
      <c r="Y16" s="133"/>
    </row>
    <row r="17" spans="1:25" x14ac:dyDescent="0.25">
      <c r="A17" s="145"/>
      <c r="B17" s="136" t="s">
        <v>52</v>
      </c>
      <c r="C17" s="148">
        <v>29524210204</v>
      </c>
      <c r="D17" s="136" t="s">
        <v>46</v>
      </c>
      <c r="E17" s="127">
        <v>279.05</v>
      </c>
      <c r="F17" s="128"/>
      <c r="G17" s="129"/>
      <c r="H17" s="48" t="s">
        <v>53</v>
      </c>
      <c r="I17" s="52" t="s">
        <v>98</v>
      </c>
      <c r="O17" s="24"/>
      <c r="T17" s="24">
        <v>8</v>
      </c>
      <c r="X17" s="24">
        <v>1442.5</v>
      </c>
      <c r="Y17" s="133"/>
    </row>
    <row r="18" spans="1:25" x14ac:dyDescent="0.25">
      <c r="A18" s="146"/>
      <c r="B18" s="144"/>
      <c r="C18" s="149"/>
      <c r="D18" s="144"/>
      <c r="E18" s="127">
        <v>162.9</v>
      </c>
      <c r="F18" s="128"/>
      <c r="G18" s="129"/>
      <c r="H18" s="48" t="s">
        <v>53</v>
      </c>
      <c r="I18" s="52" t="s">
        <v>98</v>
      </c>
      <c r="O18" s="24"/>
      <c r="Y18" s="133"/>
    </row>
    <row r="19" spans="1:25" x14ac:dyDescent="0.25">
      <c r="A19" s="147"/>
      <c r="B19" s="137"/>
      <c r="C19" s="150"/>
      <c r="D19" s="137"/>
      <c r="E19" s="90">
        <v>276.13</v>
      </c>
      <c r="F19" s="91"/>
      <c r="G19" s="92"/>
      <c r="H19" s="64" t="s">
        <v>53</v>
      </c>
      <c r="I19" s="6" t="s">
        <v>98</v>
      </c>
      <c r="T19" s="24">
        <v>21.52</v>
      </c>
      <c r="X19" s="24">
        <v>2303.88</v>
      </c>
      <c r="Y19" s="133"/>
    </row>
    <row r="20" spans="1:25" x14ac:dyDescent="0.25">
      <c r="A20" s="16" t="s">
        <v>4</v>
      </c>
      <c r="B20" s="12" t="s">
        <v>44</v>
      </c>
      <c r="C20" s="17"/>
      <c r="D20" s="12"/>
      <c r="E20" s="87">
        <f>E17+E18+E19</f>
        <v>718.08</v>
      </c>
      <c r="F20" s="88"/>
      <c r="G20" s="89"/>
      <c r="H20" s="21"/>
      <c r="I20" s="6"/>
      <c r="X20" s="24">
        <v>1932.84</v>
      </c>
      <c r="Y20" s="133"/>
    </row>
    <row r="21" spans="1:25" x14ac:dyDescent="0.25">
      <c r="A21" s="32"/>
      <c r="B21" s="29" t="s">
        <v>50</v>
      </c>
      <c r="C21" s="67">
        <v>18335255161</v>
      </c>
      <c r="D21" s="29" t="s">
        <v>48</v>
      </c>
      <c r="E21" s="90">
        <v>181.25</v>
      </c>
      <c r="F21" s="91"/>
      <c r="G21" s="92"/>
      <c r="H21" s="6" t="s">
        <v>51</v>
      </c>
      <c r="I21" s="6" t="s">
        <v>98</v>
      </c>
      <c r="X21" s="24">
        <v>3099.97</v>
      </c>
      <c r="Y21" s="133"/>
    </row>
    <row r="22" spans="1:25" x14ac:dyDescent="0.25">
      <c r="A22" s="16" t="s">
        <v>5</v>
      </c>
      <c r="B22" s="10" t="s">
        <v>44</v>
      </c>
      <c r="C22" s="17"/>
      <c r="D22" s="12"/>
      <c r="E22" s="87">
        <f>E21</f>
        <v>181.25</v>
      </c>
      <c r="F22" s="88"/>
      <c r="G22" s="89"/>
      <c r="H22" s="18"/>
      <c r="I22" s="6"/>
      <c r="T22" s="24">
        <v>16021.56</v>
      </c>
      <c r="X22" s="24">
        <v>1899.52</v>
      </c>
      <c r="Y22" s="133"/>
    </row>
    <row r="23" spans="1:25" x14ac:dyDescent="0.25">
      <c r="A23" s="62"/>
      <c r="B23" s="60" t="s">
        <v>59</v>
      </c>
      <c r="C23" s="65">
        <v>33679708526</v>
      </c>
      <c r="D23" s="60" t="s">
        <v>46</v>
      </c>
      <c r="E23" s="130">
        <v>24.89</v>
      </c>
      <c r="F23" s="131"/>
      <c r="G23" s="132"/>
      <c r="H23" s="47" t="s">
        <v>55</v>
      </c>
      <c r="I23" s="46" t="s">
        <v>98</v>
      </c>
      <c r="X23" s="24">
        <v>1699.85</v>
      </c>
      <c r="Y23" s="133"/>
    </row>
    <row r="24" spans="1:25" x14ac:dyDescent="0.25">
      <c r="A24" s="16" t="s">
        <v>6</v>
      </c>
      <c r="B24" s="12" t="s">
        <v>44</v>
      </c>
      <c r="C24" s="17"/>
      <c r="D24" s="12"/>
      <c r="E24" s="87">
        <f>E23</f>
        <v>24.89</v>
      </c>
      <c r="F24" s="88"/>
      <c r="G24" s="89"/>
      <c r="H24" s="21"/>
      <c r="I24" s="6"/>
      <c r="L24" s="37">
        <v>1.04</v>
      </c>
      <c r="T24" s="24">
        <v>2065.89</v>
      </c>
      <c r="X24" s="24">
        <v>992.48</v>
      </c>
      <c r="Y24" s="133"/>
    </row>
    <row r="25" spans="1:25" x14ac:dyDescent="0.25">
      <c r="A25" s="3"/>
      <c r="B25" s="6" t="s">
        <v>81</v>
      </c>
      <c r="C25" s="20" t="s">
        <v>82</v>
      </c>
      <c r="D25" s="6" t="s">
        <v>48</v>
      </c>
      <c r="E25" s="90">
        <v>148.47999999999999</v>
      </c>
      <c r="F25" s="91"/>
      <c r="G25" s="92"/>
      <c r="H25" s="64" t="s">
        <v>83</v>
      </c>
      <c r="I25" s="6" t="s">
        <v>98</v>
      </c>
      <c r="L25" s="37">
        <v>8</v>
      </c>
      <c r="T25" s="24">
        <v>1780.2</v>
      </c>
      <c r="X25" s="24">
        <v>249.11</v>
      </c>
      <c r="Y25" s="133"/>
    </row>
    <row r="26" spans="1:25" x14ac:dyDescent="0.25">
      <c r="A26" s="16" t="s">
        <v>7</v>
      </c>
      <c r="B26" s="27" t="s">
        <v>44</v>
      </c>
      <c r="C26" s="43"/>
      <c r="D26" s="27"/>
      <c r="E26" s="87">
        <f>E25</f>
        <v>148.47999999999999</v>
      </c>
      <c r="F26" s="88"/>
      <c r="G26" s="89"/>
      <c r="H26" s="21"/>
      <c r="I26" s="6"/>
      <c r="L26" s="37">
        <v>16.899999999999999</v>
      </c>
      <c r="T26" s="24">
        <v>1379.37</v>
      </c>
      <c r="X26" s="24">
        <v>782.48</v>
      </c>
      <c r="Y26" s="133"/>
    </row>
    <row r="27" spans="1:25" x14ac:dyDescent="0.25">
      <c r="A27" s="78"/>
      <c r="B27" s="55" t="s">
        <v>63</v>
      </c>
      <c r="C27" s="67">
        <v>90054874194</v>
      </c>
      <c r="D27" s="60" t="s">
        <v>93</v>
      </c>
      <c r="E27" s="127">
        <v>1312.5</v>
      </c>
      <c r="F27" s="128"/>
      <c r="G27" s="129"/>
      <c r="H27" s="64" t="s">
        <v>51</v>
      </c>
      <c r="I27" s="6" t="s">
        <v>98</v>
      </c>
      <c r="L27" s="37">
        <v>0.15</v>
      </c>
      <c r="T27" s="24">
        <v>1336.54</v>
      </c>
      <c r="X27" s="24">
        <v>2318.79</v>
      </c>
      <c r="Y27" s="133"/>
    </row>
    <row r="28" spans="1:25" x14ac:dyDescent="0.25">
      <c r="A28" s="16" t="s">
        <v>8</v>
      </c>
      <c r="B28" s="12" t="s">
        <v>44</v>
      </c>
      <c r="C28" s="17"/>
      <c r="D28" s="12"/>
      <c r="E28" s="87">
        <f>E27</f>
        <v>1312.5</v>
      </c>
      <c r="F28" s="88"/>
      <c r="G28" s="89"/>
      <c r="H28" s="21"/>
      <c r="I28" s="6"/>
      <c r="L28" s="37">
        <v>1628.33</v>
      </c>
      <c r="T28" s="24">
        <v>2123.8200000000002</v>
      </c>
      <c r="X28" s="24">
        <v>5191.95</v>
      </c>
      <c r="Y28" s="133"/>
    </row>
    <row r="29" spans="1:25" x14ac:dyDescent="0.25">
      <c r="A29" s="3"/>
      <c r="B29" s="6" t="s">
        <v>64</v>
      </c>
      <c r="C29" s="2">
        <v>63073332379</v>
      </c>
      <c r="D29" s="6" t="s">
        <v>46</v>
      </c>
      <c r="E29" s="90">
        <v>1145.72</v>
      </c>
      <c r="F29" s="91"/>
      <c r="G29" s="92"/>
      <c r="H29" s="64" t="s">
        <v>65</v>
      </c>
      <c r="I29" s="6" t="s">
        <v>98</v>
      </c>
      <c r="L29" s="37">
        <v>1780.2</v>
      </c>
      <c r="T29" s="24">
        <v>1227.69</v>
      </c>
      <c r="X29" s="24">
        <v>1498.17</v>
      </c>
      <c r="Y29" s="133"/>
    </row>
    <row r="30" spans="1:25" ht="14.25" customHeight="1" x14ac:dyDescent="0.25">
      <c r="A30" s="16" t="s">
        <v>9</v>
      </c>
      <c r="B30" s="12" t="s">
        <v>44</v>
      </c>
      <c r="C30" s="30"/>
      <c r="D30" s="12"/>
      <c r="E30" s="87">
        <f>E29</f>
        <v>1145.72</v>
      </c>
      <c r="F30" s="88"/>
      <c r="G30" s="89"/>
      <c r="H30" s="21"/>
      <c r="I30" s="6"/>
      <c r="L30" s="37">
        <v>1397.87</v>
      </c>
      <c r="T30" s="24">
        <f>1246.63+1601.67+974.62+2251.89+1575.23+1999.03+2953.33+2019.36+4909.05+1427.42+4907.33+2135.15+567.87+119.07+139.92</f>
        <v>28827.570000000003</v>
      </c>
      <c r="X30" s="24">
        <v>4481.8</v>
      </c>
      <c r="Y30" s="133"/>
    </row>
    <row r="31" spans="1:25" x14ac:dyDescent="0.25">
      <c r="A31" s="32"/>
      <c r="B31" s="29" t="s">
        <v>54</v>
      </c>
      <c r="C31" s="72" t="s">
        <v>78</v>
      </c>
      <c r="D31" s="42" t="s">
        <v>62</v>
      </c>
      <c r="E31" s="90">
        <v>43.75</v>
      </c>
      <c r="F31" s="91"/>
      <c r="G31" s="92"/>
      <c r="H31" s="64" t="s">
        <v>55</v>
      </c>
      <c r="I31" s="6" t="s">
        <v>98</v>
      </c>
      <c r="L31" s="37">
        <v>2251.89</v>
      </c>
      <c r="T31" s="24">
        <v>312.5</v>
      </c>
      <c r="X31" s="24">
        <v>734.86</v>
      </c>
      <c r="Y31" s="133"/>
    </row>
    <row r="32" spans="1:25" x14ac:dyDescent="0.25">
      <c r="A32" s="16" t="s">
        <v>10</v>
      </c>
      <c r="B32" s="12" t="s">
        <v>44</v>
      </c>
      <c r="C32" s="17"/>
      <c r="D32" s="12"/>
      <c r="E32" s="87">
        <f>E31</f>
        <v>43.75</v>
      </c>
      <c r="F32" s="88"/>
      <c r="G32" s="89"/>
      <c r="H32" s="21"/>
      <c r="I32" s="6"/>
      <c r="L32" s="37">
        <v>1336.54</v>
      </c>
      <c r="O32" s="24"/>
      <c r="X32" s="24">
        <v>279.05</v>
      </c>
      <c r="Y32" s="133"/>
    </row>
    <row r="33" spans="1:25" x14ac:dyDescent="0.25">
      <c r="A33" s="78"/>
      <c r="B33" s="60" t="s">
        <v>67</v>
      </c>
      <c r="C33" s="69">
        <v>87342313630</v>
      </c>
      <c r="D33" s="60" t="s">
        <v>48</v>
      </c>
      <c r="E33" s="127">
        <v>187.5</v>
      </c>
      <c r="F33" s="128"/>
      <c r="G33" s="129"/>
      <c r="H33" s="64" t="s">
        <v>68</v>
      </c>
      <c r="I33" s="52" t="s">
        <v>98</v>
      </c>
      <c r="L33" s="37"/>
      <c r="O33" s="24"/>
      <c r="X33" s="24">
        <v>5052.5</v>
      </c>
      <c r="Y33" s="24"/>
    </row>
    <row r="34" spans="1:25" x14ac:dyDescent="0.25">
      <c r="A34" s="16" t="s">
        <v>11</v>
      </c>
      <c r="B34" s="10" t="s">
        <v>44</v>
      </c>
      <c r="C34" s="17"/>
      <c r="D34" s="10"/>
      <c r="E34" s="113">
        <f>E33</f>
        <v>187.5</v>
      </c>
      <c r="F34" s="114"/>
      <c r="G34" s="115"/>
      <c r="H34" s="18"/>
      <c r="I34" s="6"/>
      <c r="L34" s="37">
        <v>1914.01</v>
      </c>
      <c r="T34" s="24">
        <v>250</v>
      </c>
      <c r="X34" s="24">
        <v>162.9</v>
      </c>
    </row>
    <row r="35" spans="1:25" x14ac:dyDescent="0.25">
      <c r="A35" s="31"/>
      <c r="B35" s="29" t="s">
        <v>72</v>
      </c>
      <c r="C35" s="71">
        <v>68419124305</v>
      </c>
      <c r="D35" s="29" t="s">
        <v>73</v>
      </c>
      <c r="E35" s="90">
        <v>10.62</v>
      </c>
      <c r="F35" s="91"/>
      <c r="G35" s="92"/>
      <c r="H35" s="64" t="s">
        <v>74</v>
      </c>
      <c r="I35" s="6" t="s">
        <v>98</v>
      </c>
      <c r="L35" s="37">
        <v>2065.89</v>
      </c>
      <c r="T35" s="24">
        <v>20</v>
      </c>
      <c r="X35" s="24">
        <v>276.13</v>
      </c>
    </row>
    <row r="36" spans="1:25" x14ac:dyDescent="0.25">
      <c r="A36" s="16" t="s">
        <v>12</v>
      </c>
      <c r="B36" s="10" t="s">
        <v>44</v>
      </c>
      <c r="C36" s="17"/>
      <c r="D36" s="19"/>
      <c r="E36" s="87">
        <f>E35</f>
        <v>10.62</v>
      </c>
      <c r="F36" s="88"/>
      <c r="G36" s="89"/>
      <c r="H36" s="18"/>
      <c r="I36" s="6"/>
      <c r="L36" s="37">
        <v>1227.69</v>
      </c>
      <c r="T36" s="24">
        <v>125</v>
      </c>
      <c r="X36" s="24">
        <v>24000</v>
      </c>
    </row>
    <row r="37" spans="1:25" x14ac:dyDescent="0.25">
      <c r="A37" s="78"/>
      <c r="B37" s="60" t="s">
        <v>56</v>
      </c>
      <c r="C37" s="79">
        <v>45241807754</v>
      </c>
      <c r="D37" s="60" t="s">
        <v>48</v>
      </c>
      <c r="E37" s="90">
        <v>64688.58</v>
      </c>
      <c r="F37" s="91"/>
      <c r="G37" s="92"/>
      <c r="H37" s="48" t="s">
        <v>51</v>
      </c>
      <c r="I37" s="52" t="s">
        <v>98</v>
      </c>
      <c r="L37" s="37"/>
      <c r="T37" s="24">
        <v>1818.35</v>
      </c>
      <c r="X37" s="24">
        <v>1300</v>
      </c>
    </row>
    <row r="38" spans="1:25" x14ac:dyDescent="0.25">
      <c r="A38" s="13" t="s">
        <v>13</v>
      </c>
      <c r="B38" s="10" t="s">
        <v>44</v>
      </c>
      <c r="C38" s="18"/>
      <c r="D38" s="10"/>
      <c r="E38" s="87">
        <f>E37</f>
        <v>64688.58</v>
      </c>
      <c r="F38" s="88"/>
      <c r="G38" s="89"/>
      <c r="H38" s="18"/>
      <c r="I38" s="6"/>
      <c r="L38" s="37"/>
      <c r="X38" s="24">
        <v>24.89</v>
      </c>
    </row>
    <row r="39" spans="1:25" x14ac:dyDescent="0.25">
      <c r="A39" s="9"/>
      <c r="B39" s="7" t="s">
        <v>80</v>
      </c>
      <c r="C39" s="22" t="s">
        <v>79</v>
      </c>
      <c r="D39" s="6" t="s">
        <v>48</v>
      </c>
      <c r="E39" s="90">
        <v>38.81</v>
      </c>
      <c r="F39" s="91"/>
      <c r="G39" s="92"/>
      <c r="H39" s="64" t="s">
        <v>70</v>
      </c>
      <c r="I39" s="6" t="s">
        <v>98</v>
      </c>
      <c r="L39" s="37">
        <v>2953.33</v>
      </c>
      <c r="T39" s="24">
        <v>248.85</v>
      </c>
      <c r="X39" s="24">
        <v>148.47999999999999</v>
      </c>
    </row>
    <row r="40" spans="1:25" x14ac:dyDescent="0.25">
      <c r="A40" s="13" t="s">
        <v>14</v>
      </c>
      <c r="B40" s="10" t="s">
        <v>44</v>
      </c>
      <c r="C40" s="23"/>
      <c r="D40" s="10"/>
      <c r="E40" s="87">
        <f>E39</f>
        <v>38.81</v>
      </c>
      <c r="F40" s="88"/>
      <c r="G40" s="89"/>
      <c r="H40" s="18"/>
      <c r="I40" s="6"/>
      <c r="L40" s="37">
        <v>1379.37</v>
      </c>
      <c r="N40" s="24"/>
      <c r="O40" s="24"/>
      <c r="T40" s="24">
        <v>17238.3</v>
      </c>
      <c r="X40" s="24">
        <v>50</v>
      </c>
    </row>
    <row r="41" spans="1:25" x14ac:dyDescent="0.25">
      <c r="A41" s="134"/>
      <c r="B41" s="103" t="s">
        <v>71</v>
      </c>
      <c r="C41" s="125">
        <v>16912997621</v>
      </c>
      <c r="D41" s="103" t="s">
        <v>48</v>
      </c>
      <c r="E41" s="127">
        <v>50</v>
      </c>
      <c r="F41" s="128"/>
      <c r="G41" s="129"/>
      <c r="H41" s="48" t="s">
        <v>70</v>
      </c>
      <c r="I41" s="6" t="s">
        <v>98</v>
      </c>
      <c r="L41" s="37">
        <v>1214.55</v>
      </c>
      <c r="T41" s="24">
        <v>562.5</v>
      </c>
      <c r="X41" s="24">
        <v>2240</v>
      </c>
    </row>
    <row r="42" spans="1:25" x14ac:dyDescent="0.25">
      <c r="A42" s="135"/>
      <c r="B42" s="104"/>
      <c r="C42" s="126"/>
      <c r="D42" s="104"/>
      <c r="E42" s="127">
        <v>71.989999999999995</v>
      </c>
      <c r="F42" s="128"/>
      <c r="G42" s="129"/>
      <c r="H42" s="48" t="s">
        <v>70</v>
      </c>
      <c r="I42" s="6" t="s">
        <v>98</v>
      </c>
      <c r="L42" s="37">
        <v>2134.41</v>
      </c>
      <c r="T42" s="24">
        <v>362.5</v>
      </c>
      <c r="X42" s="24">
        <v>500</v>
      </c>
    </row>
    <row r="43" spans="1:25" x14ac:dyDescent="0.25">
      <c r="A43" s="13" t="s">
        <v>15</v>
      </c>
      <c r="B43" s="10" t="s">
        <v>44</v>
      </c>
      <c r="C43" s="23"/>
      <c r="D43" s="10"/>
      <c r="E43" s="87">
        <f>E41+E42</f>
        <v>121.99</v>
      </c>
      <c r="F43" s="88"/>
      <c r="G43" s="89"/>
      <c r="H43" s="18"/>
      <c r="I43" s="6"/>
      <c r="L43" s="37">
        <v>2123.81</v>
      </c>
      <c r="T43" s="24">
        <v>529.26</v>
      </c>
      <c r="X43" s="24">
        <v>66866.850000000006</v>
      </c>
    </row>
    <row r="44" spans="1:25" x14ac:dyDescent="0.25">
      <c r="A44" s="55"/>
      <c r="B44" s="60" t="s">
        <v>66</v>
      </c>
      <c r="C44" s="65">
        <v>93155201521</v>
      </c>
      <c r="D44" s="60" t="s">
        <v>48</v>
      </c>
      <c r="E44" s="127">
        <v>161.86000000000001</v>
      </c>
      <c r="F44" s="128"/>
      <c r="G44" s="129"/>
      <c r="H44" s="64" t="s">
        <v>95</v>
      </c>
      <c r="I44" s="52" t="s">
        <v>98</v>
      </c>
      <c r="L44" s="37"/>
      <c r="T44" s="24">
        <v>126.2</v>
      </c>
      <c r="X44" s="24">
        <v>71.989999999999995</v>
      </c>
    </row>
    <row r="45" spans="1:25" x14ac:dyDescent="0.25">
      <c r="A45" s="13" t="s">
        <v>16</v>
      </c>
      <c r="B45" s="11" t="s">
        <v>44</v>
      </c>
      <c r="C45" s="23"/>
      <c r="D45" s="12"/>
      <c r="E45" s="87">
        <f>E44</f>
        <v>161.86000000000001</v>
      </c>
      <c r="F45" s="88"/>
      <c r="G45" s="89"/>
      <c r="H45" s="18"/>
      <c r="I45" s="6"/>
      <c r="L45" s="37">
        <v>974.62</v>
      </c>
      <c r="T45" s="24">
        <v>687.5</v>
      </c>
      <c r="X45" s="24">
        <v>161.86000000000001</v>
      </c>
    </row>
    <row r="46" spans="1:25" x14ac:dyDescent="0.25">
      <c r="A46" s="33"/>
      <c r="B46" s="29" t="s">
        <v>57</v>
      </c>
      <c r="C46" s="67">
        <v>82807244545</v>
      </c>
      <c r="D46" s="29" t="s">
        <v>91</v>
      </c>
      <c r="E46" s="90">
        <v>20</v>
      </c>
      <c r="F46" s="91"/>
      <c r="G46" s="92"/>
      <c r="H46" s="64" t="s">
        <v>58</v>
      </c>
      <c r="I46" s="6" t="s">
        <v>98</v>
      </c>
      <c r="L46" s="37"/>
      <c r="T46" s="24">
        <v>68.430000000000007</v>
      </c>
      <c r="X46" s="24">
        <v>90</v>
      </c>
    </row>
    <row r="47" spans="1:25" x14ac:dyDescent="0.25">
      <c r="A47" s="13" t="s">
        <v>17</v>
      </c>
      <c r="B47" s="11" t="s">
        <v>44</v>
      </c>
      <c r="C47" s="23"/>
      <c r="D47" s="12"/>
      <c r="E47" s="87">
        <f>E46</f>
        <v>20</v>
      </c>
      <c r="F47" s="88"/>
      <c r="G47" s="89"/>
      <c r="H47" s="18"/>
      <c r="I47" s="6"/>
      <c r="L47" s="37">
        <v>119.07</v>
      </c>
      <c r="T47" s="24">
        <v>84.93</v>
      </c>
      <c r="X47" s="24">
        <v>1312.5</v>
      </c>
    </row>
    <row r="48" spans="1:25" x14ac:dyDescent="0.25">
      <c r="A48" s="55"/>
      <c r="B48" s="56" t="s">
        <v>110</v>
      </c>
      <c r="C48" s="73" t="s">
        <v>111</v>
      </c>
      <c r="D48" s="55" t="s">
        <v>48</v>
      </c>
      <c r="E48" s="127">
        <v>5052.5</v>
      </c>
      <c r="F48" s="128"/>
      <c r="G48" s="129"/>
      <c r="H48" s="64" t="s">
        <v>51</v>
      </c>
      <c r="I48" s="6" t="s">
        <v>98</v>
      </c>
      <c r="L48" s="37">
        <v>4840.8500000000004</v>
      </c>
      <c r="T48" s="24">
        <v>156.4</v>
      </c>
      <c r="X48" s="24">
        <v>181.25</v>
      </c>
    </row>
    <row r="49" spans="1:24" x14ac:dyDescent="0.25">
      <c r="A49" s="13" t="s">
        <v>18</v>
      </c>
      <c r="B49" s="11" t="s">
        <v>44</v>
      </c>
      <c r="C49" s="45"/>
      <c r="D49" s="27"/>
      <c r="E49" s="87">
        <f>E48</f>
        <v>5052.5</v>
      </c>
      <c r="F49" s="88"/>
      <c r="G49" s="89"/>
      <c r="H49" s="18"/>
      <c r="I49" s="6"/>
      <c r="L49" s="37"/>
      <c r="X49" s="24">
        <v>10.62</v>
      </c>
    </row>
    <row r="50" spans="1:24" x14ac:dyDescent="0.25">
      <c r="A50" s="9"/>
      <c r="B50" s="34" t="s">
        <v>61</v>
      </c>
      <c r="C50" s="65">
        <v>65000300727</v>
      </c>
      <c r="D50" s="36" t="s">
        <v>62</v>
      </c>
      <c r="E50" s="90">
        <v>24000</v>
      </c>
      <c r="F50" s="91"/>
      <c r="G50" s="92"/>
      <c r="H50" s="6" t="s">
        <v>49</v>
      </c>
      <c r="I50" s="6" t="s">
        <v>98</v>
      </c>
      <c r="L50" s="37"/>
      <c r="X50" s="24">
        <v>812.5</v>
      </c>
    </row>
    <row r="51" spans="1:24" x14ac:dyDescent="0.25">
      <c r="A51" s="13" t="s">
        <v>19</v>
      </c>
      <c r="B51" s="11" t="s">
        <v>44</v>
      </c>
      <c r="C51" s="23"/>
      <c r="D51" s="12"/>
      <c r="E51" s="87">
        <v>24000</v>
      </c>
      <c r="F51" s="88"/>
      <c r="G51" s="89"/>
      <c r="H51" s="18"/>
      <c r="I51" s="6"/>
      <c r="L51" s="37"/>
      <c r="X51" s="24">
        <v>187.5</v>
      </c>
    </row>
    <row r="52" spans="1:24" s="53" customFormat="1" x14ac:dyDescent="0.25">
      <c r="A52" s="134"/>
      <c r="B52" s="136" t="s">
        <v>112</v>
      </c>
      <c r="C52" s="109" t="s">
        <v>88</v>
      </c>
      <c r="D52" s="103" t="s">
        <v>48</v>
      </c>
      <c r="E52" s="127">
        <v>838.12</v>
      </c>
      <c r="F52" s="128"/>
      <c r="G52" s="129"/>
      <c r="H52" s="48" t="s">
        <v>89</v>
      </c>
      <c r="I52" s="6" t="s">
        <v>98</v>
      </c>
      <c r="L52" s="54"/>
      <c r="T52" s="54"/>
      <c r="X52" s="24">
        <v>1145.72</v>
      </c>
    </row>
    <row r="53" spans="1:24" x14ac:dyDescent="0.25">
      <c r="A53" s="135"/>
      <c r="B53" s="137"/>
      <c r="C53" s="110"/>
      <c r="D53" s="104"/>
      <c r="E53" s="90">
        <v>1401.88</v>
      </c>
      <c r="F53" s="91"/>
      <c r="G53" s="92"/>
      <c r="H53" s="64" t="s">
        <v>55</v>
      </c>
      <c r="I53" s="6" t="s">
        <v>98</v>
      </c>
      <c r="L53" s="37">
        <v>136.18</v>
      </c>
      <c r="T53" s="24">
        <v>180</v>
      </c>
      <c r="X53" s="24">
        <v>399</v>
      </c>
    </row>
    <row r="54" spans="1:24" x14ac:dyDescent="0.25">
      <c r="A54" s="13" t="s">
        <v>20</v>
      </c>
      <c r="B54" s="11" t="s">
        <v>44</v>
      </c>
      <c r="C54" s="23"/>
      <c r="D54" s="12"/>
      <c r="E54" s="87">
        <f>E52+E53</f>
        <v>2240</v>
      </c>
      <c r="F54" s="88"/>
      <c r="G54" s="89"/>
      <c r="H54" s="10"/>
      <c r="I54" s="6"/>
      <c r="L54" s="37"/>
      <c r="X54" s="24">
        <v>5000</v>
      </c>
    </row>
    <row r="55" spans="1:24" x14ac:dyDescent="0.25">
      <c r="A55" s="59"/>
      <c r="B55" s="42" t="s">
        <v>117</v>
      </c>
      <c r="C55" s="71" t="s">
        <v>118</v>
      </c>
      <c r="D55" s="60" t="s">
        <v>48</v>
      </c>
      <c r="E55" s="90">
        <v>1704.04</v>
      </c>
      <c r="F55" s="91"/>
      <c r="G55" s="92"/>
      <c r="H55" s="64" t="s">
        <v>119</v>
      </c>
      <c r="I55" s="6" t="s">
        <v>98</v>
      </c>
      <c r="L55" s="37"/>
      <c r="X55" s="24">
        <v>504.69</v>
      </c>
    </row>
    <row r="56" spans="1:24" x14ac:dyDescent="0.25">
      <c r="A56" s="39" t="s">
        <v>21</v>
      </c>
      <c r="B56" s="11" t="s">
        <v>44</v>
      </c>
      <c r="C56" s="23"/>
      <c r="D56" s="10"/>
      <c r="E56" s="87">
        <f>E55</f>
        <v>1704.04</v>
      </c>
      <c r="F56" s="88"/>
      <c r="G56" s="89"/>
      <c r="H56" s="10"/>
      <c r="I56" s="6"/>
      <c r="L56" s="37"/>
      <c r="T56" s="24">
        <v>24.89</v>
      </c>
      <c r="X56" s="24">
        <v>249.08</v>
      </c>
    </row>
    <row r="57" spans="1:24" x14ac:dyDescent="0.25">
      <c r="A57" s="134"/>
      <c r="B57" s="107" t="s">
        <v>113</v>
      </c>
      <c r="C57" s="122" t="s">
        <v>94</v>
      </c>
      <c r="D57" s="107" t="s">
        <v>46</v>
      </c>
      <c r="E57" s="119">
        <v>399</v>
      </c>
      <c r="F57" s="120"/>
      <c r="G57" s="121"/>
      <c r="H57" s="6" t="s">
        <v>114</v>
      </c>
      <c r="I57" s="6" t="s">
        <v>98</v>
      </c>
      <c r="L57" s="37"/>
      <c r="T57" s="24">
        <v>2.83</v>
      </c>
      <c r="X57" s="24">
        <v>55.26</v>
      </c>
    </row>
    <row r="58" spans="1:24" x14ac:dyDescent="0.25">
      <c r="A58" s="135"/>
      <c r="B58" s="104"/>
      <c r="C58" s="108"/>
      <c r="D58" s="104"/>
      <c r="E58" s="90">
        <v>504.69</v>
      </c>
      <c r="F58" s="91"/>
      <c r="G58" s="92"/>
      <c r="H58" s="6" t="s">
        <v>114</v>
      </c>
      <c r="I58" s="6" t="s">
        <v>98</v>
      </c>
      <c r="L58" s="37">
        <v>1404.68</v>
      </c>
      <c r="T58" s="24">
        <v>750</v>
      </c>
      <c r="X58" s="24">
        <v>43.75</v>
      </c>
    </row>
    <row r="59" spans="1:24" x14ac:dyDescent="0.25">
      <c r="A59" s="39" t="s">
        <v>22</v>
      </c>
      <c r="B59" s="44" t="s">
        <v>44</v>
      </c>
      <c r="C59" s="40"/>
      <c r="D59" s="27"/>
      <c r="E59" s="87">
        <f>E57+E58</f>
        <v>903.69</v>
      </c>
      <c r="F59" s="88"/>
      <c r="G59" s="89"/>
      <c r="H59" s="10"/>
      <c r="I59" s="6"/>
      <c r="L59" s="37">
        <v>4825.3500000000004</v>
      </c>
      <c r="T59" s="24">
        <v>1803.43</v>
      </c>
      <c r="X59" s="24">
        <v>361.6</v>
      </c>
    </row>
    <row r="60" spans="1:24" x14ac:dyDescent="0.25">
      <c r="A60" s="58"/>
      <c r="B60" s="57" t="s">
        <v>120</v>
      </c>
      <c r="C60" s="75" t="s">
        <v>92</v>
      </c>
      <c r="D60" s="61" t="s">
        <v>46</v>
      </c>
      <c r="E60" s="127">
        <v>2.83</v>
      </c>
      <c r="F60" s="128"/>
      <c r="G60" s="129"/>
      <c r="H60" s="74" t="s">
        <v>58</v>
      </c>
      <c r="I60" s="6" t="s">
        <v>98</v>
      </c>
      <c r="L60" s="37"/>
      <c r="T60" s="24">
        <v>631.22</v>
      </c>
      <c r="X60" s="24">
        <v>38.81</v>
      </c>
    </row>
    <row r="61" spans="1:24" ht="15.75" customHeight="1" x14ac:dyDescent="0.25">
      <c r="A61" s="39" t="s">
        <v>23</v>
      </c>
      <c r="B61" s="44" t="s">
        <v>44</v>
      </c>
      <c r="C61" s="40"/>
      <c r="D61" s="27"/>
      <c r="E61" s="87">
        <f>E60</f>
        <v>2.83</v>
      </c>
      <c r="F61" s="88"/>
      <c r="G61" s="89"/>
      <c r="H61" s="10"/>
      <c r="I61" s="6"/>
      <c r="L61" s="37">
        <v>2083.85</v>
      </c>
      <c r="T61" s="24">
        <v>135</v>
      </c>
      <c r="X61" s="24">
        <v>64688.58</v>
      </c>
    </row>
    <row r="62" spans="1:24" x14ac:dyDescent="0.25">
      <c r="A62" s="58"/>
      <c r="B62" s="57" t="s">
        <v>106</v>
      </c>
      <c r="C62" s="75" t="s">
        <v>107</v>
      </c>
      <c r="D62" s="61" t="s">
        <v>48</v>
      </c>
      <c r="E62" s="127">
        <v>66866.850000000006</v>
      </c>
      <c r="F62" s="128"/>
      <c r="G62" s="129"/>
      <c r="H62" s="64" t="s">
        <v>51</v>
      </c>
      <c r="I62" s="52" t="s">
        <v>98</v>
      </c>
      <c r="L62" s="37">
        <v>546.39</v>
      </c>
      <c r="T62" s="24">
        <v>9.9499999999999993</v>
      </c>
      <c r="X62" s="24">
        <v>1704.04</v>
      </c>
    </row>
    <row r="63" spans="1:24" x14ac:dyDescent="0.25">
      <c r="A63" s="39" t="s">
        <v>24</v>
      </c>
      <c r="B63" s="44" t="s">
        <v>44</v>
      </c>
      <c r="C63" s="40"/>
      <c r="D63" s="27"/>
      <c r="E63" s="87">
        <f>E62</f>
        <v>66866.850000000006</v>
      </c>
      <c r="F63" s="88"/>
      <c r="G63" s="89"/>
      <c r="H63" s="10"/>
      <c r="I63" s="6"/>
      <c r="L63" s="37"/>
      <c r="X63" s="24">
        <v>16598.009999999998</v>
      </c>
    </row>
    <row r="64" spans="1:24" x14ac:dyDescent="0.25">
      <c r="A64" s="58"/>
      <c r="B64" s="57" t="s">
        <v>85</v>
      </c>
      <c r="C64" s="75" t="s">
        <v>86</v>
      </c>
      <c r="D64" s="61" t="s">
        <v>48</v>
      </c>
      <c r="E64" s="127">
        <v>812.5</v>
      </c>
      <c r="F64" s="128"/>
      <c r="G64" s="129"/>
      <c r="H64" s="64" t="s">
        <v>51</v>
      </c>
      <c r="I64" s="52" t="s">
        <v>98</v>
      </c>
      <c r="L64" s="37">
        <v>200</v>
      </c>
      <c r="T64" s="24">
        <v>625</v>
      </c>
      <c r="X64" s="24">
        <v>1937.5</v>
      </c>
    </row>
    <row r="65" spans="1:24" x14ac:dyDescent="0.25">
      <c r="A65" s="39" t="s">
        <v>25</v>
      </c>
      <c r="B65" s="44" t="s">
        <v>44</v>
      </c>
      <c r="C65" s="40"/>
      <c r="D65" s="27"/>
      <c r="E65" s="87">
        <f>E64</f>
        <v>812.5</v>
      </c>
      <c r="F65" s="88"/>
      <c r="G65" s="89"/>
      <c r="H65" s="10"/>
      <c r="I65" s="6"/>
      <c r="L65" s="37">
        <v>200</v>
      </c>
      <c r="T65" s="24">
        <v>43.75</v>
      </c>
      <c r="X65" s="24">
        <v>2.83</v>
      </c>
    </row>
    <row r="66" spans="1:24" x14ac:dyDescent="0.25">
      <c r="A66" s="134"/>
      <c r="B66" s="138" t="s">
        <v>104</v>
      </c>
      <c r="C66" s="140" t="s">
        <v>105</v>
      </c>
      <c r="D66" s="136" t="s">
        <v>48</v>
      </c>
      <c r="E66" s="127">
        <v>1937.5</v>
      </c>
      <c r="F66" s="128"/>
      <c r="G66" s="129"/>
      <c r="H66" s="66" t="s">
        <v>51</v>
      </c>
      <c r="I66" s="6" t="s">
        <v>98</v>
      </c>
      <c r="L66" s="37"/>
      <c r="X66" s="24">
        <v>20</v>
      </c>
    </row>
    <row r="67" spans="1:24" x14ac:dyDescent="0.25">
      <c r="A67" s="135"/>
      <c r="B67" s="139"/>
      <c r="C67" s="141"/>
      <c r="D67" s="137"/>
      <c r="E67" s="127">
        <v>1300</v>
      </c>
      <c r="F67" s="128"/>
      <c r="G67" s="129"/>
      <c r="H67" s="6" t="s">
        <v>87</v>
      </c>
      <c r="I67" s="52" t="s">
        <v>98</v>
      </c>
      <c r="L67" s="37"/>
      <c r="X67" s="24">
        <v>2.25</v>
      </c>
    </row>
    <row r="68" spans="1:24" x14ac:dyDescent="0.25">
      <c r="A68" s="39" t="s">
        <v>26</v>
      </c>
      <c r="B68" s="44" t="s">
        <v>44</v>
      </c>
      <c r="C68" s="40"/>
      <c r="D68" s="27"/>
      <c r="E68" s="87">
        <f>E66+E67</f>
        <v>3237.5</v>
      </c>
      <c r="F68" s="88"/>
      <c r="G68" s="89"/>
      <c r="H68" s="10"/>
      <c r="I68" s="6"/>
      <c r="L68" s="37"/>
      <c r="X68" s="54">
        <v>2.72</v>
      </c>
    </row>
    <row r="69" spans="1:24" x14ac:dyDescent="0.25">
      <c r="A69" s="58"/>
      <c r="B69" s="57"/>
      <c r="C69" s="75"/>
      <c r="D69" s="61"/>
      <c r="E69" s="127">
        <v>90</v>
      </c>
      <c r="F69" s="128"/>
      <c r="G69" s="129"/>
      <c r="H69" s="52" t="s">
        <v>84</v>
      </c>
      <c r="I69" s="52" t="s">
        <v>98</v>
      </c>
      <c r="L69" s="37">
        <v>200</v>
      </c>
      <c r="T69" s="24">
        <v>84.61</v>
      </c>
      <c r="X69" s="54"/>
    </row>
    <row r="70" spans="1:24" x14ac:dyDescent="0.25">
      <c r="A70" s="39" t="s">
        <v>27</v>
      </c>
      <c r="B70" s="44" t="s">
        <v>44</v>
      </c>
      <c r="C70" s="40"/>
      <c r="D70" s="27"/>
      <c r="E70" s="87">
        <f>E69</f>
        <v>90</v>
      </c>
      <c r="F70" s="88"/>
      <c r="G70" s="89"/>
      <c r="H70" s="10"/>
      <c r="I70" s="6"/>
      <c r="L70" s="37"/>
      <c r="X70" s="54"/>
    </row>
    <row r="71" spans="1:24" x14ac:dyDescent="0.25">
      <c r="A71" s="76"/>
      <c r="B71" s="77" t="s">
        <v>115</v>
      </c>
      <c r="C71" s="68" t="s">
        <v>116</v>
      </c>
      <c r="D71" s="77" t="s">
        <v>46</v>
      </c>
      <c r="E71" s="90">
        <v>361.6</v>
      </c>
      <c r="F71" s="91"/>
      <c r="G71" s="92"/>
      <c r="H71" s="74" t="s">
        <v>95</v>
      </c>
      <c r="I71" s="6" t="s">
        <v>98</v>
      </c>
      <c r="L71" s="37"/>
    </row>
    <row r="72" spans="1:24" x14ac:dyDescent="0.25">
      <c r="A72" s="39" t="s">
        <v>28</v>
      </c>
      <c r="B72" s="44" t="s">
        <v>44</v>
      </c>
      <c r="C72" s="40"/>
      <c r="D72" s="27"/>
      <c r="E72" s="87">
        <f>E71</f>
        <v>361.6</v>
      </c>
      <c r="F72" s="88"/>
      <c r="G72" s="89"/>
      <c r="H72" s="10"/>
      <c r="I72" s="6"/>
      <c r="L72" s="37"/>
      <c r="X72" s="54"/>
    </row>
    <row r="73" spans="1:24" x14ac:dyDescent="0.25">
      <c r="A73" s="58"/>
      <c r="B73" s="57" t="s">
        <v>60</v>
      </c>
      <c r="C73" s="75" t="s">
        <v>99</v>
      </c>
      <c r="D73" s="61" t="s">
        <v>48</v>
      </c>
      <c r="E73" s="124">
        <v>5000</v>
      </c>
      <c r="F73" s="124"/>
      <c r="G73" s="124"/>
      <c r="H73" s="66" t="s">
        <v>51</v>
      </c>
      <c r="I73" s="6" t="s">
        <v>98</v>
      </c>
      <c r="L73" s="37"/>
    </row>
    <row r="74" spans="1:24" s="53" customFormat="1" x14ac:dyDescent="0.25">
      <c r="A74" s="39" t="s">
        <v>29</v>
      </c>
      <c r="B74" s="44" t="s">
        <v>44</v>
      </c>
      <c r="C74" s="40"/>
      <c r="D74" s="27"/>
      <c r="E74" s="87">
        <f>E73</f>
        <v>5000</v>
      </c>
      <c r="F74" s="88"/>
      <c r="G74" s="89"/>
      <c r="H74" s="10"/>
      <c r="I74" s="6"/>
      <c r="L74" s="54"/>
      <c r="T74" s="54"/>
      <c r="X74" s="24"/>
    </row>
    <row r="75" spans="1:24" x14ac:dyDescent="0.25">
      <c r="A75" s="58"/>
      <c r="B75" s="29" t="s">
        <v>100</v>
      </c>
      <c r="C75" s="67">
        <v>75005502105</v>
      </c>
      <c r="D75" s="29" t="s">
        <v>48</v>
      </c>
      <c r="E75" s="90">
        <v>500</v>
      </c>
      <c r="F75" s="91"/>
      <c r="G75" s="92"/>
      <c r="H75" s="51" t="s">
        <v>51</v>
      </c>
      <c r="I75" s="33" t="s">
        <v>98</v>
      </c>
      <c r="L75" s="37"/>
      <c r="X75" s="54"/>
    </row>
    <row r="76" spans="1:24" s="53" customFormat="1" x14ac:dyDescent="0.25">
      <c r="A76" s="39" t="s">
        <v>30</v>
      </c>
      <c r="B76" s="44" t="s">
        <v>44</v>
      </c>
      <c r="C76" s="40"/>
      <c r="D76" s="28"/>
      <c r="E76" s="87">
        <f>E75</f>
        <v>500</v>
      </c>
      <c r="F76" s="88"/>
      <c r="G76" s="89"/>
      <c r="H76" s="63"/>
      <c r="I76" s="6"/>
      <c r="L76" s="54"/>
      <c r="T76" s="54"/>
      <c r="X76" s="24"/>
    </row>
    <row r="77" spans="1:24" x14ac:dyDescent="0.25">
      <c r="A77" s="58"/>
      <c r="B77" s="6" t="s">
        <v>101</v>
      </c>
      <c r="C77" s="2" t="s">
        <v>102</v>
      </c>
      <c r="D77" s="6" t="s">
        <v>103</v>
      </c>
      <c r="E77" s="90">
        <v>16598.009999999998</v>
      </c>
      <c r="F77" s="91"/>
      <c r="G77" s="92"/>
      <c r="H77" s="6" t="s">
        <v>51</v>
      </c>
      <c r="I77" s="6" t="s">
        <v>98</v>
      </c>
      <c r="L77" s="37"/>
      <c r="X77" s="54"/>
    </row>
    <row r="78" spans="1:24" x14ac:dyDescent="0.25">
      <c r="A78" s="39" t="s">
        <v>31</v>
      </c>
      <c r="B78" s="44" t="s">
        <v>44</v>
      </c>
      <c r="C78" s="40"/>
      <c r="D78" s="28"/>
      <c r="E78" s="87">
        <f>E77</f>
        <v>16598.009999999998</v>
      </c>
      <c r="F78" s="88"/>
      <c r="G78" s="89"/>
      <c r="H78" s="63"/>
      <c r="I78" s="6"/>
      <c r="L78" s="37">
        <v>200</v>
      </c>
      <c r="O78" s="24"/>
      <c r="T78" s="24">
        <v>9312.5</v>
      </c>
    </row>
    <row r="79" spans="1:24" x14ac:dyDescent="0.25">
      <c r="A79" s="134"/>
      <c r="B79" s="136" t="s">
        <v>75</v>
      </c>
      <c r="C79" s="125">
        <v>87311810359</v>
      </c>
      <c r="D79" s="103" t="s">
        <v>90</v>
      </c>
      <c r="E79" s="127">
        <v>2.25</v>
      </c>
      <c r="F79" s="128"/>
      <c r="G79" s="129"/>
      <c r="H79" s="74" t="s">
        <v>53</v>
      </c>
      <c r="I79" s="6" t="s">
        <v>97</v>
      </c>
      <c r="L79" s="37"/>
      <c r="O79" s="24"/>
    </row>
    <row r="80" spans="1:24" x14ac:dyDescent="0.25">
      <c r="A80" s="135"/>
      <c r="B80" s="137"/>
      <c r="C80" s="126"/>
      <c r="D80" s="104"/>
      <c r="E80" s="130">
        <v>2.72</v>
      </c>
      <c r="F80" s="131"/>
      <c r="G80" s="132"/>
      <c r="H80" s="64" t="s">
        <v>53</v>
      </c>
      <c r="I80" s="6" t="s">
        <v>97</v>
      </c>
      <c r="L80" s="37">
        <v>200</v>
      </c>
      <c r="T80" s="24">
        <v>39850.25</v>
      </c>
      <c r="X80" s="54"/>
    </row>
    <row r="81" spans="1:24" s="53" customFormat="1" x14ac:dyDescent="0.25">
      <c r="A81" s="13" t="s">
        <v>32</v>
      </c>
      <c r="B81" s="10" t="s">
        <v>44</v>
      </c>
      <c r="C81" s="23"/>
      <c r="D81" s="10"/>
      <c r="E81" s="87">
        <f>E79+E80</f>
        <v>4.9700000000000006</v>
      </c>
      <c r="F81" s="88"/>
      <c r="G81" s="89"/>
      <c r="H81" s="18"/>
      <c r="I81" s="6"/>
      <c r="L81" s="54"/>
      <c r="T81" s="54"/>
      <c r="X81" s="24"/>
    </row>
    <row r="82" spans="1:24" x14ac:dyDescent="0.25">
      <c r="A82" s="14"/>
      <c r="B82" s="8" t="s">
        <v>109</v>
      </c>
      <c r="C82" s="83"/>
      <c r="D82" s="10"/>
      <c r="E82" s="84">
        <f>E43+E40+E38+E36+E34+E32+E30+E28+E26+K25+E24+E22+E20+E13+E11+E81+E45+E47+E51+E54+E56+E59+E49+E16+E72+E70+E68+E65+E63+E61+E74+E76+E78</f>
        <v>237273.06000000003</v>
      </c>
      <c r="F82" s="85"/>
      <c r="G82" s="86"/>
      <c r="H82" s="18"/>
      <c r="I82" s="6"/>
      <c r="L82" s="37"/>
    </row>
    <row r="83" spans="1:24" s="53" customFormat="1" x14ac:dyDescent="0.25">
      <c r="A83" s="15"/>
      <c r="B83"/>
      <c r="C83" s="26"/>
      <c r="D83"/>
      <c r="E83"/>
      <c r="F83"/>
      <c r="G83"/>
      <c r="H83"/>
      <c r="I83" s="24"/>
      <c r="L83" s="54"/>
      <c r="T83" s="54"/>
      <c r="X83" s="24"/>
    </row>
    <row r="84" spans="1:24" x14ac:dyDescent="0.25">
      <c r="D84" s="100"/>
      <c r="E84" s="100"/>
      <c r="F84" s="100"/>
      <c r="I84" s="24"/>
      <c r="L84" s="37"/>
    </row>
    <row r="85" spans="1:24" s="53" customFormat="1" x14ac:dyDescent="0.25">
      <c r="A85"/>
      <c r="B85"/>
      <c r="C85" s="26"/>
      <c r="D85" s="100"/>
      <c r="E85" s="100"/>
      <c r="F85" s="100"/>
      <c r="G85" s="26"/>
      <c r="H85" s="24"/>
      <c r="I85" s="24"/>
      <c r="L85" s="54"/>
      <c r="T85" s="54"/>
      <c r="X85" s="24"/>
    </row>
    <row r="86" spans="1:24" x14ac:dyDescent="0.25">
      <c r="A86" s="15"/>
      <c r="L86" s="37"/>
      <c r="X86" s="24">
        <f ca="1">SUM(X9:X108)</f>
        <v>237273.05999999997</v>
      </c>
    </row>
    <row r="87" spans="1:24" x14ac:dyDescent="0.25">
      <c r="A87" s="15"/>
      <c r="I87" s="24"/>
      <c r="L87" s="37"/>
    </row>
    <row r="88" spans="1:24" x14ac:dyDescent="0.25">
      <c r="A88" s="15"/>
      <c r="I88" s="24"/>
      <c r="L88" s="37">
        <v>200</v>
      </c>
      <c r="T88" s="24">
        <v>71.989999999999995</v>
      </c>
    </row>
    <row r="89" spans="1:24" x14ac:dyDescent="0.25">
      <c r="A89" s="15"/>
      <c r="I89" s="24"/>
      <c r="L89" s="37"/>
    </row>
    <row r="90" spans="1:24" x14ac:dyDescent="0.25">
      <c r="A90" s="15"/>
      <c r="L90" s="37"/>
    </row>
    <row r="91" spans="1:24" x14ac:dyDescent="0.25">
      <c r="A91" s="15"/>
      <c r="L91" s="37"/>
    </row>
    <row r="92" spans="1:24" x14ac:dyDescent="0.25">
      <c r="A92" s="15"/>
      <c r="L92" s="37"/>
    </row>
    <row r="93" spans="1:24" x14ac:dyDescent="0.25">
      <c r="A93" s="15"/>
      <c r="L93" s="37"/>
    </row>
    <row r="94" spans="1:24" x14ac:dyDescent="0.25">
      <c r="A94" s="15"/>
      <c r="L94" s="37"/>
    </row>
    <row r="95" spans="1:24" x14ac:dyDescent="0.25">
      <c r="A95" s="15"/>
      <c r="L95" s="37"/>
    </row>
    <row r="96" spans="1:24" x14ac:dyDescent="0.25">
      <c r="A96" s="15"/>
      <c r="L96" s="37">
        <v>200</v>
      </c>
      <c r="T96" s="24">
        <v>375</v>
      </c>
    </row>
    <row r="97" spans="1:24" x14ac:dyDescent="0.25">
      <c r="A97" s="15"/>
      <c r="L97" s="37"/>
    </row>
    <row r="98" spans="1:24" x14ac:dyDescent="0.25">
      <c r="A98" s="15"/>
      <c r="L98" s="37"/>
    </row>
    <row r="99" spans="1:24" s="53" customFormat="1" x14ac:dyDescent="0.25">
      <c r="A99" s="15"/>
      <c r="B99"/>
      <c r="C99" s="26"/>
      <c r="D99"/>
      <c r="E99"/>
      <c r="F99"/>
      <c r="G99"/>
      <c r="H99"/>
      <c r="I99"/>
      <c r="L99" s="54"/>
      <c r="T99" s="54"/>
      <c r="X99" s="54"/>
    </row>
    <row r="100" spans="1:24" x14ac:dyDescent="0.25">
      <c r="A100" s="15"/>
      <c r="L100" s="37"/>
    </row>
    <row r="101" spans="1:24" x14ac:dyDescent="0.25">
      <c r="A101" s="15"/>
      <c r="L101" s="37"/>
    </row>
    <row r="102" spans="1:24" x14ac:dyDescent="0.25">
      <c r="A102" s="15"/>
      <c r="L102" s="37"/>
    </row>
    <row r="103" spans="1:24" x14ac:dyDescent="0.25">
      <c r="A103" s="15"/>
      <c r="I103" s="1"/>
      <c r="L103" s="37">
        <v>200</v>
      </c>
      <c r="T103" s="24">
        <v>312.5</v>
      </c>
    </row>
    <row r="104" spans="1:24" x14ac:dyDescent="0.25">
      <c r="A104" s="15"/>
      <c r="I104" s="1"/>
      <c r="L104" s="37"/>
    </row>
    <row r="105" spans="1:24" s="53" customFormat="1" x14ac:dyDescent="0.25">
      <c r="A105" s="15"/>
      <c r="B105"/>
      <c r="C105" s="26"/>
      <c r="D105"/>
      <c r="E105"/>
      <c r="F105"/>
      <c r="G105"/>
      <c r="H105"/>
      <c r="I105" s="1"/>
      <c r="L105" s="54"/>
      <c r="T105" s="54"/>
      <c r="X105" s="54"/>
    </row>
    <row r="106" spans="1:24" x14ac:dyDescent="0.25">
      <c r="A106" s="15"/>
      <c r="L106" s="37"/>
    </row>
    <row r="107" spans="1:24" x14ac:dyDescent="0.25">
      <c r="A107" s="15"/>
      <c r="L107" s="37"/>
    </row>
    <row r="108" spans="1:24" x14ac:dyDescent="0.25">
      <c r="A108" s="15"/>
      <c r="L108" s="37"/>
    </row>
    <row r="109" spans="1:24" x14ac:dyDescent="0.25">
      <c r="A109" s="15"/>
      <c r="L109" s="37"/>
    </row>
    <row r="110" spans="1:24" x14ac:dyDescent="0.25">
      <c r="L110" s="37"/>
      <c r="X110"/>
    </row>
    <row r="111" spans="1:24" x14ac:dyDescent="0.25">
      <c r="L111" s="37"/>
    </row>
    <row r="112" spans="1:24" x14ac:dyDescent="0.25">
      <c r="L112" s="37"/>
      <c r="X112"/>
    </row>
    <row r="113" spans="12:25" x14ac:dyDescent="0.25">
      <c r="L113" s="37"/>
    </row>
    <row r="114" spans="12:25" ht="16.5" customHeight="1" x14ac:dyDescent="0.25">
      <c r="L114" s="37">
        <v>200</v>
      </c>
      <c r="T114" s="24">
        <v>10.62</v>
      </c>
    </row>
    <row r="115" spans="12:25" x14ac:dyDescent="0.25">
      <c r="L115" s="37">
        <v>200</v>
      </c>
      <c r="T115" s="24">
        <v>20342.400000000001</v>
      </c>
    </row>
    <row r="116" spans="12:25" x14ac:dyDescent="0.25">
      <c r="L116" s="37">
        <v>200</v>
      </c>
      <c r="T116" s="24">
        <v>187.5</v>
      </c>
    </row>
    <row r="117" spans="12:25" x14ac:dyDescent="0.25">
      <c r="L117" s="37">
        <v>200</v>
      </c>
      <c r="T117" s="24">
        <v>20</v>
      </c>
    </row>
    <row r="118" spans="12:25" x14ac:dyDescent="0.25">
      <c r="L118" s="37">
        <v>1373</v>
      </c>
      <c r="T118" s="24">
        <v>10.24</v>
      </c>
    </row>
    <row r="119" spans="12:25" x14ac:dyDescent="0.25">
      <c r="L119" s="37">
        <v>321.8</v>
      </c>
      <c r="T119" s="24">
        <v>18.399999999999999</v>
      </c>
    </row>
    <row r="120" spans="12:25" ht="15.75" customHeight="1" x14ac:dyDescent="0.25">
      <c r="L120" s="37">
        <v>353.98</v>
      </c>
      <c r="T120" s="24">
        <v>3.52</v>
      </c>
      <c r="Y120" s="24"/>
    </row>
    <row r="121" spans="12:25" ht="15.75" customHeight="1" x14ac:dyDescent="0.25">
      <c r="L121" s="37">
        <v>343.25</v>
      </c>
    </row>
    <row r="122" spans="12:25" x14ac:dyDescent="0.25">
      <c r="L122" s="38"/>
    </row>
    <row r="123" spans="12:25" x14ac:dyDescent="0.25">
      <c r="L123" s="38">
        <v>43251.69</v>
      </c>
    </row>
    <row r="124" spans="12:25" x14ac:dyDescent="0.25">
      <c r="L124" s="38"/>
    </row>
    <row r="125" spans="12:25" x14ac:dyDescent="0.25">
      <c r="L125" s="38"/>
    </row>
    <row r="126" spans="12:25" x14ac:dyDescent="0.25">
      <c r="L126" s="38">
        <v>1300</v>
      </c>
    </row>
    <row r="127" spans="12:25" x14ac:dyDescent="0.25">
      <c r="L127" s="38">
        <v>500</v>
      </c>
    </row>
    <row r="128" spans="12:25" x14ac:dyDescent="0.25">
      <c r="L128" s="38">
        <v>625</v>
      </c>
    </row>
    <row r="129" spans="10:24" x14ac:dyDescent="0.25">
      <c r="L129" s="38"/>
    </row>
    <row r="130" spans="10:24" x14ac:dyDescent="0.25">
      <c r="L130" s="38">
        <v>106.25</v>
      </c>
    </row>
    <row r="131" spans="10:24" x14ac:dyDescent="0.25">
      <c r="L131" s="38"/>
    </row>
    <row r="132" spans="10:24" x14ac:dyDescent="0.25">
      <c r="L132" s="38"/>
    </row>
    <row r="133" spans="10:24" x14ac:dyDescent="0.25">
      <c r="L133" s="38"/>
      <c r="X133"/>
    </row>
    <row r="134" spans="10:24" x14ac:dyDescent="0.25">
      <c r="L134" s="38"/>
    </row>
    <row r="135" spans="10:24" x14ac:dyDescent="0.25">
      <c r="L135" s="38"/>
    </row>
    <row r="136" spans="10:24" x14ac:dyDescent="0.25">
      <c r="L136" s="38"/>
    </row>
    <row r="137" spans="10:24" x14ac:dyDescent="0.25">
      <c r="L137" s="38"/>
    </row>
    <row r="138" spans="10:24" x14ac:dyDescent="0.25">
      <c r="L138" s="38"/>
    </row>
    <row r="140" spans="10:24" x14ac:dyDescent="0.25">
      <c r="L140" s="38"/>
    </row>
    <row r="141" spans="10:24" x14ac:dyDescent="0.25">
      <c r="L141" s="38"/>
    </row>
    <row r="142" spans="10:24" x14ac:dyDescent="0.25">
      <c r="L142" s="38">
        <v>64.7</v>
      </c>
    </row>
    <row r="143" spans="10:24" x14ac:dyDescent="0.25">
      <c r="L143" s="38">
        <v>28.13</v>
      </c>
    </row>
    <row r="144" spans="10:24" x14ac:dyDescent="0.25">
      <c r="J144" s="24"/>
      <c r="L144" s="38"/>
    </row>
    <row r="145" spans="12:20" x14ac:dyDescent="0.25">
      <c r="L145" s="38">
        <v>24.89</v>
      </c>
    </row>
    <row r="146" spans="12:20" x14ac:dyDescent="0.25">
      <c r="L146" s="38">
        <v>28875</v>
      </c>
    </row>
    <row r="147" spans="12:20" x14ac:dyDescent="0.25">
      <c r="L147" s="38">
        <v>21.49</v>
      </c>
    </row>
    <row r="148" spans="12:20" x14ac:dyDescent="0.25">
      <c r="L148" s="38"/>
    </row>
    <row r="149" spans="12:20" x14ac:dyDescent="0.25">
      <c r="L149" s="38">
        <v>562.5</v>
      </c>
    </row>
    <row r="150" spans="12:20" x14ac:dyDescent="0.25">
      <c r="L150" s="38">
        <v>2375</v>
      </c>
      <c r="T150" s="24">
        <f>SUM(T7:T149)</f>
        <v>189020.59999999995</v>
      </c>
    </row>
    <row r="151" spans="12:20" x14ac:dyDescent="0.25">
      <c r="L151" s="38">
        <v>187.5</v>
      </c>
    </row>
    <row r="152" spans="12:20" x14ac:dyDescent="0.25">
      <c r="L152" s="38">
        <v>304.54000000000002</v>
      </c>
    </row>
    <row r="153" spans="12:20" x14ac:dyDescent="0.25">
      <c r="L153" s="38">
        <v>2.83</v>
      </c>
    </row>
    <row r="154" spans="12:20" x14ac:dyDescent="0.25">
      <c r="L154" s="38">
        <v>43.75</v>
      </c>
    </row>
    <row r="155" spans="12:20" x14ac:dyDescent="0.25">
      <c r="L155" s="38">
        <v>14504</v>
      </c>
    </row>
    <row r="156" spans="12:20" x14ac:dyDescent="0.25">
      <c r="L156" s="38">
        <v>117.15</v>
      </c>
    </row>
    <row r="157" spans="12:20" x14ac:dyDescent="0.25">
      <c r="L157" s="38">
        <v>10.62</v>
      </c>
    </row>
    <row r="158" spans="12:20" x14ac:dyDescent="0.25">
      <c r="L158" s="38">
        <v>181.25</v>
      </c>
    </row>
    <row r="159" spans="12:20" x14ac:dyDescent="0.25">
      <c r="L159" s="38">
        <v>56.64</v>
      </c>
    </row>
    <row r="160" spans="12:20" x14ac:dyDescent="0.25">
      <c r="L160" s="38">
        <v>71.989999999999995</v>
      </c>
    </row>
    <row r="161" spans="12:12" x14ac:dyDescent="0.25">
      <c r="L161" s="38">
        <v>1190.8599999999999</v>
      </c>
    </row>
    <row r="162" spans="12:12" x14ac:dyDescent="0.25">
      <c r="L162" s="38">
        <v>23.6</v>
      </c>
    </row>
    <row r="163" spans="12:12" x14ac:dyDescent="0.25">
      <c r="L163" s="38">
        <v>3.25</v>
      </c>
    </row>
    <row r="164" spans="12:12" x14ac:dyDescent="0.25">
      <c r="L164" s="38"/>
    </row>
    <row r="165" spans="12:12" x14ac:dyDescent="0.25">
      <c r="L165" s="24">
        <f ca="1">SUM(L9:L181)</f>
        <v>200146.51</v>
      </c>
    </row>
    <row r="166" spans="12:12" x14ac:dyDescent="0.25">
      <c r="L166" s="38"/>
    </row>
    <row r="167" spans="12:12" x14ac:dyDescent="0.25">
      <c r="L167" s="38"/>
    </row>
    <row r="168" spans="12:12" x14ac:dyDescent="0.25">
      <c r="L168" s="38"/>
    </row>
    <row r="169" spans="12:12" x14ac:dyDescent="0.25">
      <c r="L169" s="38"/>
    </row>
    <row r="170" spans="12:12" x14ac:dyDescent="0.25">
      <c r="L170" s="38"/>
    </row>
    <row r="171" spans="12:12" x14ac:dyDescent="0.25">
      <c r="L171" s="38"/>
    </row>
    <row r="172" spans="12:12" x14ac:dyDescent="0.25">
      <c r="L172" s="38"/>
    </row>
    <row r="173" spans="12:12" x14ac:dyDescent="0.25">
      <c r="L173" s="38"/>
    </row>
    <row r="174" spans="12:12" x14ac:dyDescent="0.25">
      <c r="L174" s="38"/>
    </row>
    <row r="175" spans="12:12" x14ac:dyDescent="0.25">
      <c r="L175" s="38"/>
    </row>
    <row r="176" spans="12:12" x14ac:dyDescent="0.25">
      <c r="L176" s="38"/>
    </row>
    <row r="177" spans="12:12" x14ac:dyDescent="0.25">
      <c r="L177" s="38"/>
    </row>
    <row r="178" spans="12:12" x14ac:dyDescent="0.25">
      <c r="L178" s="38"/>
    </row>
    <row r="179" spans="12:12" x14ac:dyDescent="0.25">
      <c r="L179" s="38"/>
    </row>
    <row r="180" spans="12:12" x14ac:dyDescent="0.25">
      <c r="L180" s="38"/>
    </row>
    <row r="193" spans="10:24" ht="15" customHeight="1" x14ac:dyDescent="0.25"/>
    <row r="195" spans="10:24" ht="12.75" customHeight="1" x14ac:dyDescent="0.25"/>
    <row r="202" spans="10:24" x14ac:dyDescent="0.25">
      <c r="X202" s="25"/>
    </row>
    <row r="203" spans="10:24" x14ac:dyDescent="0.25">
      <c r="X203" s="25"/>
    </row>
    <row r="204" spans="10:24" x14ac:dyDescent="0.25">
      <c r="X204" s="25"/>
    </row>
    <row r="205" spans="10:24" x14ac:dyDescent="0.25">
      <c r="J205" s="24"/>
      <c r="L205" s="25"/>
    </row>
    <row r="206" spans="10:24" x14ac:dyDescent="0.25">
      <c r="L206" s="25"/>
    </row>
    <row r="207" spans="10:24" x14ac:dyDescent="0.25">
      <c r="L207" s="25"/>
    </row>
    <row r="215" spans="1:24" s="1" customFormat="1" x14ac:dyDescent="0.25">
      <c r="A215"/>
      <c r="B215"/>
      <c r="C215" s="26"/>
      <c r="D215"/>
      <c r="E215"/>
      <c r="F215"/>
      <c r="G215"/>
      <c r="H215"/>
      <c r="I215"/>
      <c r="L215" s="24"/>
      <c r="T215" s="25"/>
      <c r="X215" s="24"/>
    </row>
    <row r="216" spans="1:24" s="1" customFormat="1" x14ac:dyDescent="0.25">
      <c r="A216"/>
      <c r="B216"/>
      <c r="C216" s="26"/>
      <c r="D216"/>
      <c r="E216"/>
      <c r="F216"/>
      <c r="G216"/>
      <c r="H216"/>
      <c r="I216"/>
      <c r="L216" s="24"/>
      <c r="T216" s="25"/>
      <c r="X216" s="24"/>
    </row>
    <row r="217" spans="1:24" s="1" customFormat="1" x14ac:dyDescent="0.25">
      <c r="A217"/>
      <c r="B217"/>
      <c r="C217" s="26"/>
      <c r="D217"/>
      <c r="E217"/>
      <c r="F217"/>
      <c r="G217"/>
      <c r="H217"/>
      <c r="I217"/>
      <c r="L217" s="24"/>
      <c r="T217" s="25"/>
      <c r="X217" s="24"/>
    </row>
  </sheetData>
  <mergeCells count="117">
    <mergeCell ref="A79:A80"/>
    <mergeCell ref="B79:B80"/>
    <mergeCell ref="C79:C80"/>
    <mergeCell ref="D79:D80"/>
    <mergeCell ref="A66:A67"/>
    <mergeCell ref="B66:B67"/>
    <mergeCell ref="C66:C67"/>
    <mergeCell ref="D66:D67"/>
    <mergeCell ref="E66:G66"/>
    <mergeCell ref="A41:A42"/>
    <mergeCell ref="B41:B42"/>
    <mergeCell ref="C41:C42"/>
    <mergeCell ref="D41:D42"/>
    <mergeCell ref="E41:G41"/>
    <mergeCell ref="E42:G42"/>
    <mergeCell ref="A52:A53"/>
    <mergeCell ref="B52:B53"/>
    <mergeCell ref="C52:C53"/>
    <mergeCell ref="D52:D53"/>
    <mergeCell ref="E52:G52"/>
    <mergeCell ref="E45:G45"/>
    <mergeCell ref="E46:G46"/>
    <mergeCell ref="E47:G47"/>
    <mergeCell ref="E44:G44"/>
    <mergeCell ref="E72:G72"/>
    <mergeCell ref="E73:G73"/>
    <mergeCell ref="E74:G74"/>
    <mergeCell ref="E68:G68"/>
    <mergeCell ref="E69:G69"/>
    <mergeCell ref="E70:G70"/>
    <mergeCell ref="E71:G71"/>
    <mergeCell ref="E62:G62"/>
    <mergeCell ref="E63:G63"/>
    <mergeCell ref="D84:F84"/>
    <mergeCell ref="D85:F85"/>
    <mergeCell ref="E78:G78"/>
    <mergeCell ref="E79:G79"/>
    <mergeCell ref="E80:G80"/>
    <mergeCell ref="E81:G81"/>
    <mergeCell ref="E82:G82"/>
    <mergeCell ref="E75:G75"/>
    <mergeCell ref="E76:G76"/>
    <mergeCell ref="E77:G77"/>
    <mergeCell ref="E64:G64"/>
    <mergeCell ref="E65:G65"/>
    <mergeCell ref="E67:G67"/>
    <mergeCell ref="E59:G59"/>
    <mergeCell ref="E60:G60"/>
    <mergeCell ref="E61:G61"/>
    <mergeCell ref="E54:G54"/>
    <mergeCell ref="E55:G55"/>
    <mergeCell ref="E56:G56"/>
    <mergeCell ref="A57:A58"/>
    <mergeCell ref="B57:B58"/>
    <mergeCell ref="C57:C58"/>
    <mergeCell ref="D57:D58"/>
    <mergeCell ref="E57:G57"/>
    <mergeCell ref="E58:G58"/>
    <mergeCell ref="E48:G48"/>
    <mergeCell ref="E49:G49"/>
    <mergeCell ref="E50:G50"/>
    <mergeCell ref="E51:G51"/>
    <mergeCell ref="E53:G53"/>
    <mergeCell ref="E34:G34"/>
    <mergeCell ref="E35:G35"/>
    <mergeCell ref="E36:G36"/>
    <mergeCell ref="E37:G37"/>
    <mergeCell ref="E38:G38"/>
    <mergeCell ref="E39:G39"/>
    <mergeCell ref="E40:G40"/>
    <mergeCell ref="E43:G43"/>
    <mergeCell ref="E28:G28"/>
    <mergeCell ref="E29:G29"/>
    <mergeCell ref="E30:G30"/>
    <mergeCell ref="E31:G31"/>
    <mergeCell ref="E32:G32"/>
    <mergeCell ref="E33:G33"/>
    <mergeCell ref="E27:G27"/>
    <mergeCell ref="E20:G20"/>
    <mergeCell ref="E21:G21"/>
    <mergeCell ref="E22:G22"/>
    <mergeCell ref="E23:G23"/>
    <mergeCell ref="E24:G24"/>
    <mergeCell ref="E25:G25"/>
    <mergeCell ref="Y9:Y32"/>
    <mergeCell ref="E10:G10"/>
    <mergeCell ref="E11:G11"/>
    <mergeCell ref="E12:G12"/>
    <mergeCell ref="E13:G13"/>
    <mergeCell ref="E15:G15"/>
    <mergeCell ref="E9:G9"/>
    <mergeCell ref="E26:G26"/>
    <mergeCell ref="E14:G14"/>
    <mergeCell ref="A1:H1"/>
    <mergeCell ref="A3:B3"/>
    <mergeCell ref="C3:H3"/>
    <mergeCell ref="A4:B4"/>
    <mergeCell ref="C4:H4"/>
    <mergeCell ref="E6:G6"/>
    <mergeCell ref="A17:A19"/>
    <mergeCell ref="B17:B19"/>
    <mergeCell ref="C17:C19"/>
    <mergeCell ref="D17:D19"/>
    <mergeCell ref="E17:G17"/>
    <mergeCell ref="E16:G16"/>
    <mergeCell ref="E18:G18"/>
    <mergeCell ref="E19:G19"/>
    <mergeCell ref="A7:A10"/>
    <mergeCell ref="B7:B10"/>
    <mergeCell ref="C7:C10"/>
    <mergeCell ref="D7:D10"/>
    <mergeCell ref="E7:G7"/>
    <mergeCell ref="E8:G8"/>
    <mergeCell ref="A14:A15"/>
    <mergeCell ref="B14:B15"/>
    <mergeCell ref="C14:C15"/>
    <mergeCell ref="D14:D1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2026-02-05T12:50:53Z</dcterms:modified>
</cp:coreProperties>
</file>