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PRAVNO VIJEĆE\2025 UPRAVNO VIJEĆE\15. sjednica srpanj 2025\"/>
    </mc:Choice>
  </mc:AlternateContent>
  <xr:revisionPtr revIDLastSave="0" documentId="13_ncr:1_{93D3D40B-EFFF-4207-A4CF-10EC3B3CE1F6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Sažetak" sheetId="1" r:id="rId1"/>
    <sheet name="Ekonomska klasifikacija" sheetId="2" r:id="rId2"/>
    <sheet name="Izvori financiranja" sheetId="3" r:id="rId3"/>
    <sheet name="Funkcijska klasifikacija" sheetId="4" r:id="rId4"/>
    <sheet name="Programska klasifikacija" sheetId="5" r:id="rId5"/>
    <sheet name="Račun financiranja" sheetId="6" r:id="rId6"/>
    <sheet name="Račun fin.prema izvorm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6" i="5" l="1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0" i="5"/>
  <c r="G139" i="5"/>
  <c r="G138" i="5"/>
  <c r="G137" i="5"/>
  <c r="G136" i="5"/>
  <c r="D125" i="5"/>
  <c r="D124" i="5" s="1"/>
  <c r="C122" i="5"/>
  <c r="C121" i="5"/>
  <c r="G120" i="5"/>
  <c r="G119" i="5"/>
  <c r="G118" i="5"/>
  <c r="G117" i="5"/>
  <c r="G116" i="5"/>
  <c r="G115" i="5"/>
  <c r="G113" i="5"/>
  <c r="G112" i="5"/>
  <c r="G111" i="5"/>
  <c r="G110" i="5"/>
  <c r="G109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49" i="5"/>
  <c r="G48" i="5"/>
  <c r="G47" i="5"/>
  <c r="G46" i="5"/>
  <c r="G45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G9" i="5"/>
  <c r="G8" i="5"/>
  <c r="G7" i="5"/>
  <c r="C7" i="5"/>
  <c r="G6" i="5"/>
  <c r="G5" i="5"/>
  <c r="G124" i="5" l="1"/>
  <c r="D123" i="5"/>
  <c r="G125" i="5"/>
  <c r="G123" i="5" l="1"/>
  <c r="D122" i="5"/>
  <c r="D121" i="5" l="1"/>
  <c r="G121" i="5" s="1"/>
  <c r="G122" i="5"/>
  <c r="G63" i="3"/>
  <c r="F63" i="3"/>
  <c r="G62" i="3"/>
  <c r="F62" i="3"/>
  <c r="G61" i="3"/>
  <c r="F61" i="3"/>
  <c r="G60" i="3"/>
  <c r="F60" i="3"/>
  <c r="G57" i="3"/>
  <c r="F57" i="3"/>
  <c r="G56" i="3"/>
  <c r="F56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F41" i="3"/>
  <c r="G40" i="3"/>
  <c r="F40" i="3"/>
  <c r="G39" i="3"/>
  <c r="F39" i="3"/>
  <c r="G38" i="3"/>
  <c r="G37" i="3"/>
  <c r="F37" i="3"/>
  <c r="G36" i="3"/>
  <c r="F36" i="3"/>
  <c r="G35" i="3"/>
  <c r="F35" i="3"/>
  <c r="G34" i="3"/>
  <c r="F34" i="3"/>
  <c r="G33" i="3"/>
  <c r="F33" i="3"/>
  <c r="G32" i="3"/>
  <c r="G31" i="3"/>
  <c r="F31" i="3"/>
  <c r="G30" i="3"/>
  <c r="F30" i="3"/>
  <c r="G29" i="3"/>
  <c r="F29" i="3"/>
  <c r="G28" i="3"/>
  <c r="F28" i="3"/>
  <c r="E27" i="3"/>
  <c r="F27" i="3" s="1"/>
  <c r="C27" i="3"/>
  <c r="F26" i="3"/>
  <c r="G25" i="3"/>
  <c r="F25" i="3"/>
  <c r="G24" i="3"/>
  <c r="F24" i="3"/>
  <c r="G23" i="3"/>
  <c r="F23" i="3"/>
  <c r="G22" i="3"/>
  <c r="G21" i="3"/>
  <c r="F21" i="3"/>
  <c r="C21" i="3"/>
  <c r="C20" i="3" s="1"/>
  <c r="C19" i="3" s="1"/>
  <c r="E20" i="3"/>
  <c r="E19" i="3" s="1"/>
  <c r="D20" i="3"/>
  <c r="D19" i="3" s="1"/>
  <c r="D27" i="3" s="1"/>
  <c r="B20" i="3"/>
  <c r="B19" i="3" s="1"/>
  <c r="B6" i="3" s="1"/>
  <c r="B27" i="3" s="1"/>
  <c r="G18" i="3"/>
  <c r="F18" i="3"/>
  <c r="G17" i="3"/>
  <c r="F17" i="3"/>
  <c r="G16" i="3"/>
  <c r="F16" i="3"/>
  <c r="F15" i="3"/>
  <c r="F14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D6" i="3"/>
  <c r="C6" i="3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5" i="2"/>
  <c r="G64" i="2"/>
  <c r="F64" i="2"/>
  <c r="G63" i="2"/>
  <c r="F63" i="2"/>
  <c r="G62" i="2"/>
  <c r="F62" i="2"/>
  <c r="G61" i="2"/>
  <c r="F61" i="2"/>
  <c r="G58" i="2"/>
  <c r="F58" i="2"/>
  <c r="G57" i="2"/>
  <c r="F57" i="2"/>
  <c r="G56" i="2"/>
  <c r="F56" i="2"/>
  <c r="G54" i="2"/>
  <c r="F54" i="2"/>
  <c r="G53" i="2"/>
  <c r="F53" i="2"/>
  <c r="G52" i="2"/>
  <c r="F52" i="2"/>
  <c r="G51" i="2"/>
  <c r="F51" i="2"/>
  <c r="G50" i="2"/>
  <c r="F50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E30" i="2"/>
  <c r="G30" i="2" s="1"/>
  <c r="D30" i="2"/>
  <c r="C30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E23" i="2"/>
  <c r="E22" i="2"/>
  <c r="G22" i="2" s="1"/>
  <c r="G21" i="2"/>
  <c r="F21" i="2"/>
  <c r="G20" i="2"/>
  <c r="F20" i="2"/>
  <c r="G19" i="2"/>
  <c r="F19" i="2"/>
  <c r="F18" i="2"/>
  <c r="F17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E7" i="2"/>
  <c r="G7" i="2" s="1"/>
  <c r="D7" i="2"/>
  <c r="C7" i="2"/>
  <c r="B7" i="2"/>
  <c r="B30" i="2" s="1"/>
  <c r="E14" i="1"/>
  <c r="E17" i="1" s="1"/>
  <c r="E13" i="1"/>
  <c r="F13" i="1" s="1"/>
  <c r="D13" i="1"/>
  <c r="D14" i="1" s="1"/>
  <c r="C13" i="1"/>
  <c r="C14" i="1" s="1"/>
  <c r="B13" i="1"/>
  <c r="B14" i="1" s="1"/>
  <c r="B17" i="1" s="1"/>
  <c r="G12" i="1"/>
  <c r="B12" i="1"/>
  <c r="F12" i="1" s="1"/>
  <c r="G11" i="1"/>
  <c r="F11" i="1"/>
  <c r="E11" i="1"/>
  <c r="D11" i="1"/>
  <c r="C11" i="1"/>
  <c r="B11" i="1"/>
  <c r="E9" i="1"/>
  <c r="F9" i="1" s="1"/>
  <c r="D9" i="1"/>
  <c r="C9" i="1"/>
  <c r="B9" i="1"/>
  <c r="G8" i="1"/>
  <c r="F8" i="1"/>
  <c r="G7" i="1"/>
  <c r="F7" i="1"/>
  <c r="G6" i="1"/>
  <c r="F6" i="1"/>
  <c r="G27" i="3" l="1"/>
  <c r="E6" i="3"/>
  <c r="F19" i="3"/>
  <c r="G19" i="3"/>
  <c r="F20" i="3"/>
  <c r="G20" i="3"/>
  <c r="F30" i="2"/>
  <c r="F7" i="2"/>
  <c r="F22" i="2"/>
  <c r="F14" i="1"/>
  <c r="G6" i="3" l="1"/>
  <c r="F6" i="3"/>
</calcChain>
</file>

<file path=xl/sharedStrings.xml><?xml version="1.0" encoding="utf-8"?>
<sst xmlns="http://schemas.openxmlformats.org/spreadsheetml/2006/main" count="449" uniqueCount="158">
  <si>
    <t>IZVJEŠTAJ O IZVRŠENJU FINANCIJSKOG PLANA PRORAČUNSKOG KORISNIKA JLPRS-ZAVOD ZA OBNOVU DUBROVNIKA</t>
  </si>
  <si>
    <t>I. OPĆI DIO ZA RAZDOBLJE 01.01.2025. - 30.06.2025.</t>
  </si>
  <si>
    <t>SAŽETAK RAČUNA PRIHODA I RASHODA I RAČUNA FINANCIRANJA</t>
  </si>
  <si>
    <t>Oznaka</t>
  </si>
  <si>
    <t>Ostvarenje      01.01.-30.06.2024</t>
  </si>
  <si>
    <t>Izvorni plan 2025. (2.)</t>
  </si>
  <si>
    <t>Tekući plan 2025. (3.)</t>
  </si>
  <si>
    <t>Ostvarenje (4.)</t>
  </si>
  <si>
    <t>Indeks 4./1. (5.)</t>
  </si>
  <si>
    <t>Indeks 4./3. (6.)</t>
  </si>
  <si>
    <t>A. RAČUN PRIHODA I RASHODA</t>
  </si>
  <si>
    <t>6 Prihodi poslovanja</t>
  </si>
  <si>
    <t>3 Rashodi poslovanja</t>
  </si>
  <si>
    <t>4 Rashodi za nabavu nefinancijske imovine</t>
  </si>
  <si>
    <t>Razlika - višak/manjak</t>
  </si>
  <si>
    <t>C. PRORAČUN UKUPNO</t>
  </si>
  <si>
    <t>1. PRIHODI I PRIMICI</t>
  </si>
  <si>
    <t>2. RASHODI I IZDACI</t>
  </si>
  <si>
    <t>3. RAZLIKA - VIŠAK/MANJAK</t>
  </si>
  <si>
    <t>VIŠAK/MANJAK PRIHODA</t>
  </si>
  <si>
    <t>PRENESENI VIŠAK/MANJAK IZ PRETHODE GODINE</t>
  </si>
  <si>
    <t>PRENESENI VIŠAK/MANJAK U SLJEDEĆU GODINU</t>
  </si>
  <si>
    <t>IZVJEŠTAJ O PRIHODIMA I RASHODIMA PREMA EKONOMSKOJ KLASIFIKACIJI</t>
  </si>
  <si>
    <t>Ostvarenje        01.01.-30.06.2024</t>
  </si>
  <si>
    <t>63 Pomoći iz inozemstva (darovnice) i od subjekata unutar opće države</t>
  </si>
  <si>
    <t>633 Pomoći iz proračuna i izvanproračunskim korisnicima</t>
  </si>
  <si>
    <t>6332 Kapitalne pomoći iz proračuna i izvanproračunskim korisnicima</t>
  </si>
  <si>
    <t>636 Tekuće pomoći pror.koris. iz proračuna koji im nije nadležan</t>
  </si>
  <si>
    <t>6361 Tekuće pomoći pror.korisnika iz proračuna koji im nije nadležan</t>
  </si>
  <si>
    <t>64 Prihodi od imovine</t>
  </si>
  <si>
    <t>641 Prihodi od financijske imovine</t>
  </si>
  <si>
    <t>6413 Kamate na oročena sredstva i depozite po viđenju</t>
  </si>
  <si>
    <t>65 Prihodi od upravnih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</si>
  <si>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</si>
  <si>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</si>
  <si>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</si>
  <si>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koje proračuni i proračunski korisnici ostvare obavljanjem poslova na tržištu (vlastiti prihodi)</t>
  </si>
  <si>
    <t>6615 Prihodi od pruženih usluga</t>
  </si>
  <si>
    <t>67 Prihodi iz nadležnog proračunai od HZZO-a temeljem ugovoreni obvezza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</si>
  <si>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</si>
  <si>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</si>
  <si>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</si>
  <si>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68 Kazne, upravne mjere i ostali prihodi</t>
  </si>
  <si>
    <t>683 Ostali prihodi</t>
  </si>
  <si>
    <t>6831 Ostali prihodi</t>
  </si>
  <si>
    <t xml:space="preserve">92 Preneseni višak </t>
  </si>
  <si>
    <t>SVEUKUPNO PRIHODI</t>
  </si>
  <si>
    <t>31 Rashodi za zaposlene</t>
  </si>
  <si>
    <t>311 Plaće</t>
  </si>
  <si>
    <t>3111 Plaće za redovan rad</t>
  </si>
  <si>
    <t>312 Ostali rashodi za zaposlene</t>
  </si>
  <si>
    <t>3121 Ostali rashodi za zaposlene</t>
  </si>
  <si>
    <t>313 Doprinosi na plaće</t>
  </si>
  <si>
    <t>3132 Doprinos za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</si>
  <si>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</si>
  <si>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</si>
  <si>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</si>
  <si>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</si>
  <si>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</si>
  <si>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</si>
  <si>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</si>
  <si>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</si>
  <si>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</si>
  <si>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</si>
  <si>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</si>
  <si>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</si>
  <si>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</si>
  <si>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</si>
  <si>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</si>
  <si>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</si>
  <si>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</si>
  <si>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</si>
  <si>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</si>
  <si>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</si>
  <si>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</si>
  <si>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</si>
  <si>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</si>
  <si>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</si>
  <si>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</si>
  <si>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</si>
  <si>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</si>
  <si>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</si>
  <si>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</si>
  <si>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</si>
  <si>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</si>
  <si>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</si>
  <si>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42 Rashodi za nabavu proizvedene dugotrajne imovine</t>
  </si>
  <si>
    <t>421 Građevinski objekti</t>
  </si>
  <si>
    <t>4214 Ostali građevinski objekti</t>
  </si>
  <si>
    <t>422 Postrojenja i oprema</t>
  </si>
  <si>
    <t>4221 Uredska oprema i namještaj</t>
  </si>
  <si>
    <t>45 Rashodi za dodatna ulaganja na nefinancijskoj imovini</t>
  </si>
  <si>
    <t>451 Dodatna ulaganja na građevinskim objektima</t>
  </si>
  <si>
    <t>4511 Dodatna ulaganja na građevinskim objektima</t>
  </si>
  <si>
    <t>SVEUKUPNO RASHODI</t>
  </si>
  <si>
    <t>IZVJEŠTAJ O PRIHODIMA I RASHODIMA PREMA IZVORIMA FINANCIRANJA</t>
  </si>
  <si>
    <t>Izvor: 6 Donacije</t>
  </si>
  <si>
    <t>Izvor: 65 Donacije i ostali namjenski prihodi proračunskih korisnika</t>
  </si>
  <si>
    <t>Izvor: 3 Vlastiti prihodi</t>
  </si>
  <si>
    <t>Izvor: 35 Vlastiti prihodi proračunskih korisnika</t>
  </si>
  <si>
    <t>Izvor: 1 Opći prihodi i primici</t>
  </si>
  <si>
    <t>Izvor: 11 Opći prihodi i primici</t>
  </si>
  <si>
    <t>Izvor: 12 Opći prihodi i primici - predfinanciranje</t>
  </si>
  <si>
    <t>92 Preneseni višak-Izvor 99</t>
  </si>
  <si>
    <t>Izvor: 99 Višak / manjak prihoda proračunskih korisnika</t>
  </si>
  <si>
    <t>Izvor: 43 Prihodi od spomeničke rente</t>
  </si>
  <si>
    <t>Izvor: 9 Višak/manjak prihoda</t>
  </si>
  <si>
    <t>Izvor: 99 Višak/manjak prihoda proračunskih korisnika</t>
  </si>
  <si>
    <t>IZVJEŠTAJ O RASHODIMA PREMA FUNKCIJSKOJ KLASIFIKACIJI</t>
  </si>
  <si>
    <t>SVEUKUPNO RASHODI I IZDACI</t>
  </si>
  <si>
    <t>Funk. klas: 0 Javnost</t>
  </si>
  <si>
    <t>Funk. klas: 08 REKREACIJA, KULTURA, RELIGIJA</t>
  </si>
  <si>
    <t>Funk. klas: 082 Službe kulture</t>
  </si>
  <si>
    <t>I. POSEBNI DIO ZA RADZDOBLJE  01.01.2025. - 30.06.2025.</t>
  </si>
  <si>
    <t>IZVJEŠTAJ PO PROGRAMSKOJ KLASIFIKACIJI</t>
  </si>
  <si>
    <t>Indeks 4./1. (5.)-OVU MOGU DIGNUT</t>
  </si>
  <si>
    <t>SVEUKUPNO</t>
  </si>
  <si>
    <t>23608 ZAVOD ZA OBNOVU DUBROVNIKA</t>
  </si>
  <si>
    <t>18141 REDOVNA DJELATNOST</t>
  </si>
  <si>
    <t>18141001 ADMINISTRACIJA I UPRAVLJANJE</t>
  </si>
  <si>
    <t>18142 PROGRAMSKA DJELATNOST</t>
  </si>
  <si>
    <t>18142001 REDOVNI PROGRAMI</t>
  </si>
  <si>
    <t>18142002 PLAN UPRAVLJANJA STARIM GRADOM</t>
  </si>
  <si>
    <t>18142003 PROSTORI GRADA DUBROVNIKA - OBNOVA</t>
  </si>
  <si>
    <t>18142004 INACO</t>
  </si>
  <si>
    <t>IZVJEŠTAJ RAČUNA FINANCIRANJA PREMA IZVORIMA FINANCIRANJA</t>
  </si>
  <si>
    <t>BROJČANA OZNAKA I NAZIV</t>
  </si>
  <si>
    <t xml:space="preserve">OSTVARENJE/IZVRŠENJE 
N-1. </t>
  </si>
  <si>
    <t>IZVORNI PLAN ILI REBALANS N.*</t>
  </si>
  <si>
    <t>TEKUĆI PLAN N.*</t>
  </si>
  <si>
    <t xml:space="preserve">OSTVARENJE/IZVRŠENJE 
N. </t>
  </si>
  <si>
    <t>INDEKS</t>
  </si>
  <si>
    <t>INDEKS**</t>
  </si>
  <si>
    <t>6=5/2*100</t>
  </si>
  <si>
    <t>7=5/4*100</t>
  </si>
  <si>
    <t>UKUPNO PRIMICI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</si>
  <si>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</si>
  <si>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</si>
  <si>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</si>
  <si>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</si>
  <si>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</si>
  <si>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</si>
  <si>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</si>
  <si>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</si>
  <si>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</si>
  <si>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</si>
  <si>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>I. OPĆI DIO</t>
  </si>
  <si>
    <t xml:space="preserve"> RAČUN FINANCIRANJA</t>
  </si>
  <si>
    <t xml:space="preserve">IZVJEŠTAJ RAČUNA FINANCIRANJA PREMA EKONOMSKOJ KLASIFIKACIJI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</si>
  <si>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</si>
  <si>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</si>
  <si>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</si>
  <si>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</si>
  <si>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</si>
  <si>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</si>
  <si>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</si>
  <si>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</si>
  <si>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 67 Prihod iz nadležnog proračuna i HZZO-a temeljem ugovorenih        obveza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</si>
</sst>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10"/>
      <color rgb="FF000000"/>
      <name val="Verdana"/>
      <family val="2"/>
      <charset val="238"/>
    </font>
    <font>
      <sz val="10"/>
      <color theme="0" tint="-4.9989318521683403E-2"/>
      <name val="Arial"/>
      <family val="2"/>
      <charset val="238"/>
    </font>
    <font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8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color theme="0"/>
      <name val="Verdana"/>
      <family val="2"/>
      <charset val="238"/>
    </font>
    <font>
      <sz val="9"/>
      <name val="Verdana"/>
      <family val="2"/>
      <charset val="238"/>
    </font>
    <font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 indent="1"/>
    </xf>
    <xf numFmtId="0" fontId="4" fillId="0" borderId="2" xfId="0" applyFont="1" applyBorder="1" applyAlignment="1">
      <alignment horizontal="center" vertical="center" wrapText="1" indent="1"/>
    </xf>
    <xf numFmtId="0" fontId="4" fillId="0" borderId="3" xfId="0" applyFont="1" applyBorder="1" applyAlignment="1">
      <alignment horizontal="center" vertical="center" wrapText="1" indent="1"/>
    </xf>
    <xf numFmtId="0" fontId="4" fillId="0" borderId="4" xfId="0" applyFont="1" applyBorder="1" applyAlignment="1">
      <alignment horizontal="center" vertical="center" wrapText="1" indent="1"/>
    </xf>
    <xf numFmtId="0" fontId="5" fillId="2" borderId="5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1"/>
    </xf>
    <xf numFmtId="4" fontId="5" fillId="2" borderId="6" xfId="0" applyNumberFormat="1" applyFont="1" applyFill="1" applyBorder="1" applyAlignment="1">
      <alignment horizontal="right" wrapText="1" indent="1"/>
    </xf>
    <xf numFmtId="4" fontId="6" fillId="2" borderId="6" xfId="0" applyNumberFormat="1" applyFont="1" applyFill="1" applyBorder="1" applyAlignment="1">
      <alignment horizontal="right" wrapText="1" indent="1"/>
    </xf>
    <xf numFmtId="0" fontId="5" fillId="2" borderId="7" xfId="0" applyFont="1" applyFill="1" applyBorder="1" applyAlignment="1">
      <alignment horizontal="left" wrapText="1" indent="1"/>
    </xf>
    <xf numFmtId="4" fontId="5" fillId="2" borderId="7" xfId="0" applyNumberFormat="1" applyFont="1" applyFill="1" applyBorder="1" applyAlignment="1">
      <alignment horizontal="right" wrapText="1" indent="1"/>
    </xf>
    <xf numFmtId="4" fontId="6" fillId="2" borderId="7" xfId="0" applyNumberFormat="1" applyFont="1" applyFill="1" applyBorder="1" applyAlignment="1">
      <alignment horizontal="right" wrapText="1" indent="1"/>
    </xf>
    <xf numFmtId="0" fontId="7" fillId="0" borderId="8" xfId="0" applyFont="1" applyBorder="1" applyAlignment="1">
      <alignment horizontal="left" indent="1"/>
    </xf>
    <xf numFmtId="4" fontId="7" fillId="0" borderId="8" xfId="0" applyNumberFormat="1" applyFont="1" applyBorder="1" applyAlignment="1">
      <alignment horizontal="right" indent="1"/>
    </xf>
    <xf numFmtId="0" fontId="7" fillId="0" borderId="0" xfId="0" applyFont="1" applyAlignment="1">
      <alignment horizontal="left" indent="1"/>
    </xf>
    <xf numFmtId="4" fontId="7" fillId="0" borderId="0" xfId="0" applyNumberFormat="1" applyFont="1" applyAlignment="1">
      <alignment horizontal="left" indent="1"/>
    </xf>
    <xf numFmtId="0" fontId="4" fillId="0" borderId="9" xfId="0" applyFont="1" applyBorder="1" applyAlignment="1">
      <alignment horizontal="center" vertical="center" wrapText="1" indent="1"/>
    </xf>
    <xf numFmtId="4" fontId="4" fillId="0" borderId="3" xfId="0" applyNumberFormat="1" applyFont="1" applyBorder="1" applyAlignment="1">
      <alignment horizontal="center" vertical="center" wrapText="1" indent="1"/>
    </xf>
    <xf numFmtId="4" fontId="4" fillId="0" borderId="4" xfId="0" applyNumberFormat="1" applyFont="1" applyBorder="1" applyAlignment="1">
      <alignment horizontal="center" vertical="center" wrapText="1" indent="1"/>
    </xf>
    <xf numFmtId="4" fontId="5" fillId="2" borderId="6" xfId="0" applyNumberFormat="1" applyFont="1" applyFill="1" applyBorder="1" applyAlignment="1">
      <alignment horizontal="left" wrapText="1" indent="1"/>
    </xf>
    <xf numFmtId="4" fontId="6" fillId="2" borderId="6" xfId="0" applyNumberFormat="1" applyFont="1" applyFill="1" applyBorder="1" applyAlignment="1">
      <alignment horizontal="left" wrapText="1" indent="1"/>
    </xf>
    <xf numFmtId="0" fontId="5" fillId="2" borderId="6" xfId="0" applyFont="1" applyFill="1" applyBorder="1" applyAlignment="1">
      <alignment horizontal="left" wrapText="1" indent="2"/>
    </xf>
    <xf numFmtId="0" fontId="5" fillId="2" borderId="6" xfId="0" applyFont="1" applyFill="1" applyBorder="1" applyAlignment="1">
      <alignment horizontal="right" wrapText="1" indent="1"/>
    </xf>
    <xf numFmtId="4" fontId="5" fillId="2" borderId="10" xfId="0" applyNumberFormat="1" applyFont="1" applyFill="1" applyBorder="1" applyAlignment="1">
      <alignment horizontal="right" wrapText="1" indent="1"/>
    </xf>
    <xf numFmtId="4" fontId="5" fillId="2" borderId="8" xfId="0" applyNumberFormat="1" applyFont="1" applyFill="1" applyBorder="1" applyAlignment="1">
      <alignment horizontal="right" wrapText="1" indent="1"/>
    </xf>
    <xf numFmtId="4" fontId="5" fillId="2" borderId="5" xfId="0" applyNumberFormat="1" applyFont="1" applyFill="1" applyBorder="1" applyAlignment="1">
      <alignment horizontal="right" wrapText="1" indent="1"/>
    </xf>
    <xf numFmtId="0" fontId="8" fillId="3" borderId="6" xfId="0" applyFont="1" applyFill="1" applyBorder="1" applyAlignment="1">
      <alignment horizontal="left" wrapText="1" indent="1"/>
    </xf>
    <xf numFmtId="4" fontId="8" fillId="3" borderId="6" xfId="0" applyNumberFormat="1" applyFont="1" applyFill="1" applyBorder="1" applyAlignment="1">
      <alignment horizontal="right" wrapText="1" indent="1"/>
    </xf>
    <xf numFmtId="4" fontId="9" fillId="3" borderId="6" xfId="0" applyNumberFormat="1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left" wrapText="1" indent="3"/>
    </xf>
    <xf numFmtId="4" fontId="5" fillId="3" borderId="6" xfId="0" applyNumberFormat="1" applyFont="1" applyFill="1" applyBorder="1" applyAlignment="1">
      <alignment horizontal="right" wrapText="1" indent="1"/>
    </xf>
    <xf numFmtId="4" fontId="6" fillId="3" borderId="6" xfId="0" applyNumberFormat="1" applyFont="1" applyFill="1" applyBorder="1" applyAlignment="1">
      <alignment horizontal="right" wrapText="1" indent="1"/>
    </xf>
    <xf numFmtId="0" fontId="10" fillId="0" borderId="9" xfId="0" applyFont="1" applyBorder="1" applyAlignment="1">
      <alignment horizontal="center" vertical="center" wrapText="1" indent="1"/>
    </xf>
    <xf numFmtId="0" fontId="11" fillId="3" borderId="6" xfId="0" applyFont="1" applyFill="1" applyBorder="1" applyAlignment="1">
      <alignment horizontal="left" wrapText="1" indent="1"/>
    </xf>
    <xf numFmtId="4" fontId="12" fillId="3" borderId="6" xfId="0" applyNumberFormat="1" applyFont="1" applyFill="1" applyBorder="1" applyAlignment="1">
      <alignment horizontal="right" wrapText="1" indent="1"/>
    </xf>
    <xf numFmtId="0" fontId="12" fillId="3" borderId="6" xfId="0" applyFont="1" applyFill="1" applyBorder="1" applyAlignment="1">
      <alignment horizontal="right" wrapText="1" indent="1"/>
    </xf>
    <xf numFmtId="0" fontId="13" fillId="3" borderId="6" xfId="0" applyFont="1" applyFill="1" applyBorder="1" applyAlignment="1">
      <alignment horizontal="right" wrapText="1" indent="1"/>
    </xf>
    <xf numFmtId="0" fontId="14" fillId="2" borderId="6" xfId="0" applyFont="1" applyFill="1" applyBorder="1" applyAlignment="1">
      <alignment horizontal="right" wrapText="1" indent="1"/>
    </xf>
    <xf numFmtId="0" fontId="15" fillId="0" borderId="3" xfId="0" applyFont="1" applyBorder="1" applyAlignment="1">
      <alignment horizontal="center" vertical="center" wrapText="1" indent="1"/>
    </xf>
    <xf numFmtId="4" fontId="16" fillId="0" borderId="4" xfId="0" applyNumberFormat="1" applyFont="1" applyBorder="1" applyAlignment="1">
      <alignment horizontal="center" vertical="center" wrapText="1" indent="1"/>
    </xf>
    <xf numFmtId="0" fontId="12" fillId="3" borderId="6" xfId="0" applyFont="1" applyFill="1" applyBorder="1" applyAlignment="1">
      <alignment horizontal="left" wrapText="1" indent="1"/>
    </xf>
    <xf numFmtId="4" fontId="17" fillId="3" borderId="6" xfId="0" applyNumberFormat="1" applyFont="1" applyFill="1" applyBorder="1" applyAlignment="1">
      <alignment horizontal="right" wrapText="1" indent="1"/>
    </xf>
    <xf numFmtId="4" fontId="18" fillId="0" borderId="6" xfId="0" applyNumberFormat="1" applyFont="1" applyBorder="1" applyAlignment="1">
      <alignment horizontal="right" wrapText="1" indent="1"/>
    </xf>
    <xf numFmtId="0" fontId="4" fillId="2" borderId="6" xfId="0" applyFont="1" applyFill="1" applyBorder="1" applyAlignment="1">
      <alignment horizontal="left" wrapText="1" indent="1"/>
    </xf>
    <xf numFmtId="4" fontId="4" fillId="2" borderId="6" xfId="0" applyNumberFormat="1" applyFont="1" applyFill="1" applyBorder="1" applyAlignment="1">
      <alignment horizontal="right" wrapText="1" indent="1"/>
    </xf>
    <xf numFmtId="0" fontId="4" fillId="2" borderId="6" xfId="0" applyFont="1" applyFill="1" applyBorder="1" applyAlignment="1">
      <alignment horizontal="right" wrapText="1" indent="1"/>
    </xf>
    <xf numFmtId="0" fontId="19" fillId="2" borderId="6" xfId="0" applyFont="1" applyFill="1" applyBorder="1" applyAlignment="1">
      <alignment horizontal="left" wrapText="1" indent="1"/>
    </xf>
    <xf numFmtId="4" fontId="19" fillId="2" borderId="6" xfId="0" applyNumberFormat="1" applyFont="1" applyFill="1" applyBorder="1" applyAlignment="1">
      <alignment horizontal="right" wrapText="1" indent="1"/>
    </xf>
    <xf numFmtId="0" fontId="19" fillId="2" borderId="6" xfId="0" applyFont="1" applyFill="1" applyBorder="1" applyAlignment="1">
      <alignment horizontal="right" wrapText="1" indent="1"/>
    </xf>
    <xf numFmtId="0" fontId="5" fillId="4" borderId="6" xfId="0" applyFont="1" applyFill="1" applyBorder="1" applyAlignment="1">
      <alignment horizontal="left" wrapText="1" indent="3"/>
    </xf>
    <xf numFmtId="4" fontId="5" fillId="4" borderId="6" xfId="0" applyNumberFormat="1" applyFont="1" applyFill="1" applyBorder="1" applyAlignment="1">
      <alignment horizontal="right" wrapText="1" indent="1"/>
    </xf>
    <xf numFmtId="0" fontId="5" fillId="4" borderId="6" xfId="0" applyFont="1" applyFill="1" applyBorder="1" applyAlignment="1">
      <alignment horizontal="right" wrapText="1" indent="1"/>
    </xf>
    <xf numFmtId="4" fontId="18" fillId="4" borderId="6" xfId="0" applyNumberFormat="1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left" wrapText="1" indent="4"/>
    </xf>
    <xf numFmtId="0" fontId="5" fillId="2" borderId="6" xfId="0" applyFont="1" applyFill="1" applyBorder="1" applyAlignment="1">
      <alignment horizontal="left" wrapText="1" indent="5"/>
    </xf>
    <xf numFmtId="0" fontId="5" fillId="4" borderId="6" xfId="0" applyFont="1" applyFill="1" applyBorder="1" applyAlignment="1">
      <alignment horizontal="left" wrapText="1" indent="1"/>
    </xf>
    <xf numFmtId="0" fontId="19" fillId="2" borderId="6" xfId="0" applyFont="1" applyFill="1" applyBorder="1" applyAlignment="1">
      <alignment horizontal="left" wrapText="1" indent="2"/>
    </xf>
    <xf numFmtId="4" fontId="18" fillId="0" borderId="0" xfId="0" applyNumberFormat="1" applyFont="1" applyAlignment="1">
      <alignment horizontal="left" inden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1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left" vertical="center" wrapText="1"/>
    </xf>
    <xf numFmtId="3" fontId="22" fillId="5" borderId="8" xfId="0" applyNumberFormat="1" applyFont="1" applyFill="1" applyBorder="1" applyAlignment="1">
      <alignment horizontal="right"/>
    </xf>
    <xf numFmtId="3" fontId="22" fillId="5" borderId="8" xfId="0" applyNumberFormat="1" applyFont="1" applyFill="1" applyBorder="1" applyAlignment="1">
      <alignment horizontal="right" wrapText="1"/>
    </xf>
    <xf numFmtId="0" fontId="0" fillId="0" borderId="8" xfId="0" applyBorder="1"/>
    <xf numFmtId="0" fontId="25" fillId="5" borderId="8" xfId="0" quotePrefix="1" applyFont="1" applyFill="1" applyBorder="1" applyAlignment="1">
      <alignment horizontal="left" vertical="center" wrapText="1" indent="1"/>
    </xf>
    <xf numFmtId="0" fontId="25" fillId="5" borderId="8" xfId="0" applyFont="1" applyFill="1" applyBorder="1" applyAlignment="1">
      <alignment horizontal="left" vertical="center" indent="1"/>
    </xf>
    <xf numFmtId="0" fontId="25" fillId="5" borderId="8" xfId="0" applyFont="1" applyFill="1" applyBorder="1" applyAlignment="1">
      <alignment horizontal="left" vertical="center" wrapText="1" indent="1"/>
    </xf>
    <xf numFmtId="0" fontId="26" fillId="5" borderId="8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top" wrapText="1"/>
    </xf>
    <xf numFmtId="0" fontId="24" fillId="4" borderId="13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26" fillId="5" borderId="8" xfId="0" quotePrefix="1" applyFont="1" applyFill="1" applyBorder="1" applyAlignment="1">
      <alignment horizontal="left" vertical="center"/>
    </xf>
    <xf numFmtId="0" fontId="26" fillId="5" borderId="8" xfId="0" quotePrefix="1" applyFont="1" applyFill="1" applyBorder="1" applyAlignment="1">
      <alignment horizontal="left" vertical="center" wrapText="1"/>
    </xf>
    <xf numFmtId="0" fontId="25" fillId="5" borderId="8" xfId="0" quotePrefix="1" applyFont="1" applyFill="1" applyBorder="1" applyAlignment="1">
      <alignment horizontal="left" vertical="center"/>
    </xf>
    <xf numFmtId="0" fontId="25" fillId="5" borderId="8" xfId="0" quotePrefix="1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vertical="center" wrapText="1"/>
    </xf>
    <xf numFmtId="0" fontId="26" fillId="5" borderId="8" xfId="0" applyFont="1" applyFill="1" applyBorder="1" applyAlignment="1">
      <alignment horizontal="left" vertical="center"/>
    </xf>
    <xf numFmtId="0" fontId="28" fillId="0" borderId="0" xfId="0" applyFont="1" applyAlignment="1">
      <alignment vertical="top" wrapText="1"/>
    </xf>
    <xf numFmtId="0" fontId="5" fillId="2" borderId="6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3" fillId="5" borderId="0" xfId="0" applyFont="1" applyFill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workbookViewId="0">
      <selection activeCell="A44" sqref="A44"/>
    </sheetView>
  </sheetViews>
  <sheetFormatPr defaultRowHeight="11.25" x14ac:dyDescent="0.15"/>
  <cols>
    <col min="1" max="1" width="45.85546875" style="1" customWidth="1"/>
    <col min="2" max="2" width="18.7109375" style="1" bestFit="1" customWidth="1"/>
    <col min="3" max="3" width="19.7109375" style="1" bestFit="1" customWidth="1"/>
    <col min="4" max="4" width="19.5703125" style="1" bestFit="1" customWidth="1"/>
    <col min="5" max="5" width="16.7109375" style="1" bestFit="1" customWidth="1"/>
    <col min="6" max="7" width="17.28515625" style="1" bestFit="1" customWidth="1"/>
    <col min="8" max="16384" width="9.140625" style="1"/>
  </cols>
  <sheetData>
    <row r="1" spans="1:7" x14ac:dyDescent="0.15">
      <c r="A1" s="85" t="s">
        <v>0</v>
      </c>
      <c r="B1" s="85"/>
      <c r="C1" s="85"/>
      <c r="D1" s="85"/>
      <c r="E1" s="85"/>
      <c r="F1" s="85"/>
      <c r="G1" s="85"/>
    </row>
    <row r="2" spans="1:7" ht="12" x14ac:dyDescent="0.2">
      <c r="A2" s="86" t="s">
        <v>1</v>
      </c>
      <c r="B2" s="86"/>
      <c r="C2" s="86"/>
      <c r="D2" s="86"/>
      <c r="E2" s="86"/>
      <c r="F2" s="86"/>
      <c r="G2" s="86"/>
    </row>
    <row r="3" spans="1:7" ht="12.75" thickBot="1" x14ac:dyDescent="0.25">
      <c r="A3" s="87" t="s">
        <v>2</v>
      </c>
      <c r="B3" s="87"/>
      <c r="C3" s="87"/>
      <c r="D3" s="87"/>
      <c r="E3" s="87"/>
      <c r="F3" s="87"/>
      <c r="G3" s="87"/>
    </row>
    <row r="4" spans="1:7" ht="26.25" thickBot="1" x14ac:dyDescent="0.2">
      <c r="A4" s="2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</row>
    <row r="5" spans="1:7" ht="12.75" x14ac:dyDescent="0.2">
      <c r="A5" s="5" t="s">
        <v>10</v>
      </c>
      <c r="B5" s="5"/>
      <c r="C5" s="5"/>
      <c r="D5" s="5"/>
      <c r="E5" s="5"/>
      <c r="F5" s="5"/>
      <c r="G5" s="6"/>
    </row>
    <row r="6" spans="1:7" ht="12.75" x14ac:dyDescent="0.2">
      <c r="A6" s="7" t="s">
        <v>11</v>
      </c>
      <c r="B6" s="8">
        <v>922581.41</v>
      </c>
      <c r="C6" s="8">
        <v>2733000</v>
      </c>
      <c r="D6" s="8">
        <v>2733000</v>
      </c>
      <c r="E6" s="8">
        <v>966069.96</v>
      </c>
      <c r="F6" s="8">
        <f>E6/B6*100</f>
        <v>104.71378997328809</v>
      </c>
      <c r="G6" s="9">
        <f>E6/D6*100</f>
        <v>35.34833369923161</v>
      </c>
    </row>
    <row r="7" spans="1:7" ht="12.75" x14ac:dyDescent="0.2">
      <c r="A7" s="7" t="s">
        <v>12</v>
      </c>
      <c r="B7" s="8">
        <v>241040.35</v>
      </c>
      <c r="C7" s="8">
        <v>776000</v>
      </c>
      <c r="D7" s="8">
        <v>776000</v>
      </c>
      <c r="E7" s="8">
        <v>294704.90999999997</v>
      </c>
      <c r="F7" s="8">
        <f>E7/B7*100</f>
        <v>122.26372472492675</v>
      </c>
      <c r="G7" s="9">
        <f t="shared" ref="G7:G12" si="0">E7/D7*100</f>
        <v>37.977436855670099</v>
      </c>
    </row>
    <row r="8" spans="1:7" ht="12.75" x14ac:dyDescent="0.2">
      <c r="A8" s="7" t="s">
        <v>13</v>
      </c>
      <c r="B8" s="8">
        <v>657643.66</v>
      </c>
      <c r="C8" s="8">
        <v>1957000</v>
      </c>
      <c r="D8" s="8">
        <v>1957000</v>
      </c>
      <c r="E8" s="8">
        <v>924163.59</v>
      </c>
      <c r="F8" s="8">
        <f>E8/B8*100</f>
        <v>140.52649576215788</v>
      </c>
      <c r="G8" s="9">
        <f t="shared" si="0"/>
        <v>47.223484414920797</v>
      </c>
    </row>
    <row r="9" spans="1:7" ht="12.75" x14ac:dyDescent="0.2">
      <c r="A9" s="7" t="s">
        <v>14</v>
      </c>
      <c r="B9" s="8">
        <f>B6-B7-B8</f>
        <v>23897.400000000023</v>
      </c>
      <c r="C9" s="8">
        <f>C6-C7-C8</f>
        <v>0</v>
      </c>
      <c r="D9" s="8">
        <f>D6-D7-D8</f>
        <v>0</v>
      </c>
      <c r="E9" s="8">
        <f>E6-E7-E8</f>
        <v>-252798.53999999992</v>
      </c>
      <c r="F9" s="8">
        <f>E9/B9*100</f>
        <v>-1057.8495568555561</v>
      </c>
      <c r="G9" s="9"/>
    </row>
    <row r="10" spans="1:7" ht="12.75" x14ac:dyDescent="0.2">
      <c r="A10" s="7" t="s">
        <v>15</v>
      </c>
      <c r="B10" s="7"/>
      <c r="C10" s="7"/>
      <c r="D10" s="7"/>
      <c r="E10" s="7"/>
      <c r="F10" s="8"/>
      <c r="G10" s="9"/>
    </row>
    <row r="11" spans="1:7" ht="12.75" x14ac:dyDescent="0.2">
      <c r="A11" s="7" t="s">
        <v>16</v>
      </c>
      <c r="B11" s="8">
        <f>B6</f>
        <v>922581.41</v>
      </c>
      <c r="C11" s="8">
        <f>C6</f>
        <v>2733000</v>
      </c>
      <c r="D11" s="8">
        <f>D6</f>
        <v>2733000</v>
      </c>
      <c r="E11" s="8">
        <f>E6</f>
        <v>966069.96</v>
      </c>
      <c r="F11" s="8">
        <f>E11/B11*100</f>
        <v>104.71378997328809</v>
      </c>
      <c r="G11" s="9">
        <f t="shared" si="0"/>
        <v>35.34833369923161</v>
      </c>
    </row>
    <row r="12" spans="1:7" ht="12.75" x14ac:dyDescent="0.2">
      <c r="A12" s="7" t="s">
        <v>17</v>
      </c>
      <c r="B12" s="8">
        <f>B7+B8</f>
        <v>898684.01</v>
      </c>
      <c r="C12" s="8">
        <v>2733000</v>
      </c>
      <c r="D12" s="8">
        <v>2733000</v>
      </c>
      <c r="E12" s="8">
        <v>1218868.5</v>
      </c>
      <c r="F12" s="8">
        <f>E12/B12*100</f>
        <v>135.62815032171318</v>
      </c>
      <c r="G12" s="9">
        <f t="shared" si="0"/>
        <v>44.59818880351262</v>
      </c>
    </row>
    <row r="13" spans="1:7" ht="12.75" x14ac:dyDescent="0.2">
      <c r="A13" s="7" t="s">
        <v>18</v>
      </c>
      <c r="B13" s="8">
        <f>B11-B12</f>
        <v>23897.400000000023</v>
      </c>
      <c r="C13" s="8">
        <f>C11-C12</f>
        <v>0</v>
      </c>
      <c r="D13" s="8">
        <f>D11-D12</f>
        <v>0</v>
      </c>
      <c r="E13" s="8">
        <f>E11-E12</f>
        <v>-252798.54000000004</v>
      </c>
      <c r="F13" s="8">
        <f>E13/B13*100</f>
        <v>-1057.8495568555566</v>
      </c>
      <c r="G13" s="9"/>
    </row>
    <row r="14" spans="1:7" ht="12.75" x14ac:dyDescent="0.2">
      <c r="A14" s="10" t="s">
        <v>19</v>
      </c>
      <c r="B14" s="11">
        <f>B13</f>
        <v>23897.400000000023</v>
      </c>
      <c r="C14" s="11">
        <f>C13</f>
        <v>0</v>
      </c>
      <c r="D14" s="11">
        <f>D13</f>
        <v>0</v>
      </c>
      <c r="E14" s="11">
        <f>E13</f>
        <v>-252798.54000000004</v>
      </c>
      <c r="F14" s="11">
        <f>E14/B14*100</f>
        <v>-1057.8495568555566</v>
      </c>
      <c r="G14" s="12"/>
    </row>
    <row r="15" spans="1:7" ht="12" x14ac:dyDescent="0.2">
      <c r="A15" s="13"/>
      <c r="B15" s="13"/>
      <c r="C15" s="13"/>
      <c r="D15" s="13"/>
      <c r="E15" s="13"/>
      <c r="F15" s="13"/>
      <c r="G15" s="13"/>
    </row>
    <row r="16" spans="1:7" ht="12" x14ac:dyDescent="0.2">
      <c r="A16" s="13" t="s">
        <v>20</v>
      </c>
      <c r="B16" s="14">
        <v>50705.87</v>
      </c>
      <c r="C16" s="14"/>
      <c r="D16" s="14"/>
      <c r="E16" s="14">
        <v>350811</v>
      </c>
      <c r="F16" s="14"/>
      <c r="G16" s="14"/>
    </row>
    <row r="17" spans="1:7" ht="12" x14ac:dyDescent="0.2">
      <c r="A17" s="13" t="s">
        <v>21</v>
      </c>
      <c r="B17" s="14">
        <f>B14+B16</f>
        <v>74603.270000000019</v>
      </c>
      <c r="C17" s="14"/>
      <c r="D17" s="14"/>
      <c r="E17" s="14">
        <f>E14+E16</f>
        <v>98012.459999999963</v>
      </c>
      <c r="F17" s="14"/>
      <c r="G17" s="14"/>
    </row>
    <row r="18" spans="1:7" ht="12" x14ac:dyDescent="0.2">
      <c r="A18" s="15"/>
      <c r="B18" s="15"/>
      <c r="C18" s="15"/>
      <c r="D18" s="15"/>
      <c r="E18" s="15"/>
      <c r="F18" s="15"/>
      <c r="G18" s="15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topLeftCell="A4" workbookViewId="0">
      <selection activeCell="K10" sqref="K10"/>
    </sheetView>
  </sheetViews>
  <sheetFormatPr defaultRowHeight="12" x14ac:dyDescent="0.2"/>
  <cols>
    <col min="1" max="1" width="55.7109375" style="15" customWidth="1"/>
    <col min="2" max="5" width="18.42578125" style="15" customWidth="1"/>
    <col min="6" max="7" width="18.42578125" style="16" customWidth="1"/>
    <col min="8" max="16384" width="9.140625" style="15"/>
  </cols>
  <sheetData>
    <row r="1" spans="1:7" x14ac:dyDescent="0.2">
      <c r="A1" s="86" t="s">
        <v>0</v>
      </c>
      <c r="B1" s="86"/>
      <c r="C1" s="86"/>
      <c r="D1" s="86"/>
      <c r="E1" s="86"/>
      <c r="F1" s="86"/>
      <c r="G1" s="86"/>
    </row>
    <row r="2" spans="1:7" x14ac:dyDescent="0.2">
      <c r="A2" s="86" t="s">
        <v>1</v>
      </c>
      <c r="B2" s="86"/>
      <c r="C2" s="86"/>
      <c r="D2" s="86"/>
      <c r="E2" s="86"/>
      <c r="F2" s="86"/>
      <c r="G2" s="86"/>
    </row>
    <row r="3" spans="1:7" ht="12.75" thickBot="1" x14ac:dyDescent="0.25">
      <c r="A3" s="87" t="s">
        <v>22</v>
      </c>
      <c r="B3" s="87"/>
      <c r="C3" s="87"/>
      <c r="D3" s="87"/>
      <c r="E3" s="87"/>
      <c r="F3" s="87"/>
      <c r="G3" s="87"/>
    </row>
    <row r="4" spans="1:7" ht="12.75" thickBot="1" x14ac:dyDescent="0.25"/>
    <row r="5" spans="1:7" ht="38.25" customHeight="1" thickBot="1" x14ac:dyDescent="0.25">
      <c r="A5" s="17" t="s">
        <v>3</v>
      </c>
      <c r="B5" s="3" t="s">
        <v>23</v>
      </c>
      <c r="C5" s="3" t="s">
        <v>5</v>
      </c>
      <c r="D5" s="3" t="s">
        <v>6</v>
      </c>
      <c r="E5" s="3" t="s">
        <v>7</v>
      </c>
      <c r="F5" s="18" t="s">
        <v>8</v>
      </c>
      <c r="G5" s="19" t="s">
        <v>9</v>
      </c>
    </row>
    <row r="6" spans="1:7" ht="12.75" x14ac:dyDescent="0.2">
      <c r="A6" s="7" t="s">
        <v>10</v>
      </c>
      <c r="B6" s="7"/>
      <c r="C6" s="7"/>
      <c r="D6" s="7"/>
      <c r="E6" s="7"/>
      <c r="F6" s="20"/>
      <c r="G6" s="21"/>
    </row>
    <row r="7" spans="1:7" ht="12.75" x14ac:dyDescent="0.2">
      <c r="A7" s="7" t="s">
        <v>11</v>
      </c>
      <c r="B7" s="8">
        <f>202520.37+B22</f>
        <v>922581.41</v>
      </c>
      <c r="C7" s="8">
        <f>606820+C22</f>
        <v>2733000</v>
      </c>
      <c r="D7" s="8">
        <f>606820+2126180</f>
        <v>2733000</v>
      </c>
      <c r="E7" s="8">
        <f>425748.52+E22</f>
        <v>966069.96</v>
      </c>
      <c r="F7" s="8">
        <f>E7/B7*100</f>
        <v>104.71378997328809</v>
      </c>
      <c r="G7" s="9">
        <f>E7/D7*100</f>
        <v>35.34833369923161</v>
      </c>
    </row>
    <row r="8" spans="1:7" ht="25.5" x14ac:dyDescent="0.2">
      <c r="A8" s="7" t="s">
        <v>24</v>
      </c>
      <c r="B8" s="8">
        <v>179418.18</v>
      </c>
      <c r="C8" s="8">
        <v>597050</v>
      </c>
      <c r="D8" s="8">
        <v>597050</v>
      </c>
      <c r="E8" s="8">
        <v>413702.92</v>
      </c>
      <c r="F8" s="8">
        <f t="shared" ref="F8:F29" si="0">E8/B8*100</f>
        <v>230.58026784130794</v>
      </c>
      <c r="G8" s="9">
        <f t="shared" ref="G8:G28" si="1">E8/D8*100</f>
        <v>69.29116824386567</v>
      </c>
    </row>
    <row r="9" spans="1:7" ht="12.75" x14ac:dyDescent="0.2">
      <c r="A9" s="7" t="s">
        <v>25</v>
      </c>
      <c r="B9" s="8">
        <v>78613.16</v>
      </c>
      <c r="C9" s="8">
        <v>300000</v>
      </c>
      <c r="D9" s="8">
        <v>300000</v>
      </c>
      <c r="E9" s="8">
        <v>290000</v>
      </c>
      <c r="F9" s="8">
        <f t="shared" si="0"/>
        <v>368.89497890683953</v>
      </c>
      <c r="G9" s="9">
        <f t="shared" si="1"/>
        <v>96.666666666666671</v>
      </c>
    </row>
    <row r="10" spans="1:7" ht="25.5" x14ac:dyDescent="0.2">
      <c r="A10" s="22" t="s">
        <v>26</v>
      </c>
      <c r="B10" s="8">
        <v>78613.16</v>
      </c>
      <c r="C10" s="8">
        <v>300000</v>
      </c>
      <c r="D10" s="8">
        <v>300000</v>
      </c>
      <c r="E10" s="8">
        <v>290000</v>
      </c>
      <c r="F10" s="8">
        <f t="shared" si="0"/>
        <v>368.89497890683953</v>
      </c>
      <c r="G10" s="9">
        <f t="shared" si="1"/>
        <v>96.666666666666671</v>
      </c>
    </row>
    <row r="11" spans="1:7" ht="25.5" x14ac:dyDescent="0.2">
      <c r="A11" s="7" t="s">
        <v>27</v>
      </c>
      <c r="B11" s="8">
        <v>100805.02</v>
      </c>
      <c r="C11" s="8">
        <v>297050</v>
      </c>
      <c r="D11" s="8">
        <v>297050</v>
      </c>
      <c r="E11" s="8">
        <v>123702.92</v>
      </c>
      <c r="F11" s="8">
        <f t="shared" si="0"/>
        <v>122.7150393899034</v>
      </c>
      <c r="G11" s="9">
        <f t="shared" si="1"/>
        <v>41.643804073388317</v>
      </c>
    </row>
    <row r="12" spans="1:7" ht="25.5" x14ac:dyDescent="0.2">
      <c r="A12" s="22" t="s">
        <v>28</v>
      </c>
      <c r="B12" s="8">
        <v>100805.02</v>
      </c>
      <c r="C12" s="8">
        <v>297050</v>
      </c>
      <c r="D12" s="8">
        <v>297050</v>
      </c>
      <c r="E12" s="8">
        <v>123702.92</v>
      </c>
      <c r="F12" s="8">
        <f t="shared" si="0"/>
        <v>122.7150393899034</v>
      </c>
      <c r="G12" s="9">
        <f t="shared" si="1"/>
        <v>41.643804073388317</v>
      </c>
    </row>
    <row r="13" spans="1:7" ht="12.75" x14ac:dyDescent="0.2">
      <c r="A13" s="7" t="s">
        <v>29</v>
      </c>
      <c r="B13" s="23">
        <v>1.27</v>
      </c>
      <c r="C13" s="23">
        <v>20</v>
      </c>
      <c r="D13" s="23">
        <v>20</v>
      </c>
      <c r="E13" s="23">
        <v>1.52</v>
      </c>
      <c r="F13" s="8">
        <f t="shared" si="0"/>
        <v>119.68503937007875</v>
      </c>
      <c r="G13" s="9">
        <f t="shared" si="1"/>
        <v>7.6</v>
      </c>
    </row>
    <row r="14" spans="1:7" ht="12.75" x14ac:dyDescent="0.2">
      <c r="A14" s="7" t="s">
        <v>30</v>
      </c>
      <c r="B14" s="23">
        <v>1.27</v>
      </c>
      <c r="C14" s="23">
        <v>20</v>
      </c>
      <c r="D14" s="23">
        <v>20</v>
      </c>
      <c r="E14" s="23">
        <v>1.52</v>
      </c>
      <c r="F14" s="8">
        <f t="shared" si="0"/>
        <v>119.68503937007875</v>
      </c>
      <c r="G14" s="9">
        <f t="shared" si="1"/>
        <v>7.6</v>
      </c>
    </row>
    <row r="15" spans="1:7" ht="12.75" x14ac:dyDescent="0.2">
      <c r="A15" s="22" t="s">
        <v>31</v>
      </c>
      <c r="B15" s="23">
        <v>1.27</v>
      </c>
      <c r="C15" s="23">
        <v>20</v>
      </c>
      <c r="D15" s="23">
        <v>20</v>
      </c>
      <c r="E15" s="23">
        <v>1.52</v>
      </c>
      <c r="F15" s="8">
        <f t="shared" si="0"/>
        <v>119.68503937007875</v>
      </c>
      <c r="G15" s="9">
        <f t="shared" si="1"/>
        <v>7.6</v>
      </c>
    </row>
    <row r="16" spans="1:7" ht="25.5" x14ac:dyDescent="0.2">
      <c r="A16" s="7" t="s">
        <v>32</v>
      </c>
      <c r="B16" s="8">
        <v>16704.37</v>
      </c>
      <c r="C16" s="23">
        <v>0</v>
      </c>
      <c r="D16" s="23">
        <v>0</v>
      </c>
      <c r="E16" s="8">
        <v>7456.32</v>
      </c>
      <c r="F16" s="8">
        <f t="shared" si="0"/>
        <v>44.636942309108335</v>
      </c>
      <c r="G16" s="9"/>
    </row>
    <row r="17" spans="1:7" ht="12.75" x14ac:dyDescent="0.2">
      <c r="A17" s="7" t="s">
        <v>33</v>
      </c>
      <c r="B17" s="8">
        <v>16704.37</v>
      </c>
      <c r="C17" s="23">
        <v>0</v>
      </c>
      <c r="D17" s="23">
        <v>0</v>
      </c>
      <c r="E17" s="8">
        <v>7456.32</v>
      </c>
      <c r="F17" s="8">
        <f t="shared" si="0"/>
        <v>44.636942309108335</v>
      </c>
      <c r="G17" s="9"/>
    </row>
    <row r="18" spans="1:7" ht="12.75" x14ac:dyDescent="0.2">
      <c r="A18" s="22" t="s">
        <v>34</v>
      </c>
      <c r="B18" s="8">
        <v>16704.37</v>
      </c>
      <c r="C18" s="23">
        <v>0</v>
      </c>
      <c r="D18" s="23">
        <v>0</v>
      </c>
      <c r="E18" s="8">
        <v>7456.32</v>
      </c>
      <c r="F18" s="8">
        <f t="shared" si="0"/>
        <v>44.636942309108335</v>
      </c>
      <c r="G18" s="9"/>
    </row>
    <row r="19" spans="1:7" ht="25.5" x14ac:dyDescent="0.2">
      <c r="A19" s="7" t="s">
        <v>35</v>
      </c>
      <c r="B19" s="8">
        <v>1101.6500000000001</v>
      </c>
      <c r="C19" s="8">
        <v>3000</v>
      </c>
      <c r="D19" s="8">
        <v>3000</v>
      </c>
      <c r="E19" s="8">
        <v>1247.5999999999999</v>
      </c>
      <c r="F19" s="8">
        <f t="shared" si="0"/>
        <v>113.24830935415058</v>
      </c>
      <c r="G19" s="9">
        <f t="shared" si="1"/>
        <v>41.586666666666666</v>
      </c>
    </row>
    <row r="20" spans="1:7" ht="25.5" x14ac:dyDescent="0.2">
      <c r="A20" s="7" t="s">
        <v>36</v>
      </c>
      <c r="B20" s="8">
        <v>1101.6500000000001</v>
      </c>
      <c r="C20" s="8">
        <v>3000</v>
      </c>
      <c r="D20" s="8">
        <v>3000</v>
      </c>
      <c r="E20" s="8">
        <v>1247.5999999999999</v>
      </c>
      <c r="F20" s="8">
        <f t="shared" si="0"/>
        <v>113.24830935415058</v>
      </c>
      <c r="G20" s="9">
        <f t="shared" si="1"/>
        <v>41.586666666666666</v>
      </c>
    </row>
    <row r="21" spans="1:7" ht="12.75" x14ac:dyDescent="0.2">
      <c r="A21" s="22" t="s">
        <v>37</v>
      </c>
      <c r="B21" s="8">
        <v>1101.6500000000001</v>
      </c>
      <c r="C21" s="11">
        <v>3000</v>
      </c>
      <c r="D21" s="11">
        <v>3000</v>
      </c>
      <c r="E21" s="8">
        <v>1247.5999999999999</v>
      </c>
      <c r="F21" s="8">
        <f t="shared" si="0"/>
        <v>113.24830935415058</v>
      </c>
      <c r="G21" s="9">
        <f t="shared" si="1"/>
        <v>41.586666666666666</v>
      </c>
    </row>
    <row r="22" spans="1:7" ht="25.5" x14ac:dyDescent="0.2">
      <c r="A22" s="22" t="s">
        <v>38</v>
      </c>
      <c r="B22" s="24">
        <v>720061.04</v>
      </c>
      <c r="C22" s="25">
        <v>2126180</v>
      </c>
      <c r="D22" s="25">
        <v>2126180</v>
      </c>
      <c r="E22" s="8">
        <f>E23</f>
        <v>540321.43999999994</v>
      </c>
      <c r="F22" s="8">
        <f t="shared" si="0"/>
        <v>75.038282865574828</v>
      </c>
      <c r="G22" s="9">
        <f t="shared" si="1"/>
        <v>25.412779727022166</v>
      </c>
    </row>
    <row r="23" spans="1:7" ht="25.5" x14ac:dyDescent="0.2">
      <c r="A23" s="22" t="s">
        <v>39</v>
      </c>
      <c r="B23" s="24">
        <v>720061.04</v>
      </c>
      <c r="C23" s="25">
        <v>2126180</v>
      </c>
      <c r="D23" s="25">
        <v>2126180</v>
      </c>
      <c r="E23" s="8">
        <f>E24+E25</f>
        <v>540321.43999999994</v>
      </c>
      <c r="F23" s="8">
        <f t="shared" si="0"/>
        <v>75.038282865574828</v>
      </c>
      <c r="G23" s="9">
        <f t="shared" si="1"/>
        <v>25.412779727022166</v>
      </c>
    </row>
    <row r="24" spans="1:7" ht="25.5" x14ac:dyDescent="0.2">
      <c r="A24" s="22" t="s">
        <v>40</v>
      </c>
      <c r="B24" s="24">
        <v>137035.04</v>
      </c>
      <c r="C24" s="25">
        <v>367180</v>
      </c>
      <c r="D24" s="25">
        <v>367180</v>
      </c>
      <c r="E24" s="8">
        <v>134384.5</v>
      </c>
      <c r="F24" s="8">
        <f t="shared" si="0"/>
        <v>98.065793975030033</v>
      </c>
      <c r="G24" s="9">
        <f t="shared" si="1"/>
        <v>36.599079470559396</v>
      </c>
    </row>
    <row r="25" spans="1:7" ht="25.5" x14ac:dyDescent="0.2">
      <c r="A25" s="22" t="s">
        <v>41</v>
      </c>
      <c r="B25" s="24">
        <v>583026</v>
      </c>
      <c r="C25" s="25">
        <v>1759000</v>
      </c>
      <c r="D25" s="25">
        <v>1759000</v>
      </c>
      <c r="E25" s="8">
        <v>405936.94</v>
      </c>
      <c r="F25" s="8">
        <f t="shared" si="0"/>
        <v>69.625872602594058</v>
      </c>
      <c r="G25" s="9">
        <f t="shared" si="1"/>
        <v>23.077711199545195</v>
      </c>
    </row>
    <row r="26" spans="1:7" ht="12.75" x14ac:dyDescent="0.2">
      <c r="A26" s="7" t="s">
        <v>42</v>
      </c>
      <c r="B26" s="8">
        <v>5294.9</v>
      </c>
      <c r="C26" s="26">
        <v>6750</v>
      </c>
      <c r="D26" s="26">
        <v>6750</v>
      </c>
      <c r="E26" s="8">
        <v>3340.16</v>
      </c>
      <c r="F26" s="8">
        <f t="shared" si="0"/>
        <v>63.082588906306071</v>
      </c>
      <c r="G26" s="9">
        <f t="shared" si="1"/>
        <v>49.483851851851853</v>
      </c>
    </row>
    <row r="27" spans="1:7" ht="12.75" x14ac:dyDescent="0.2">
      <c r="A27" s="7" t="s">
        <v>43</v>
      </c>
      <c r="B27" s="8">
        <v>5294.9</v>
      </c>
      <c r="C27" s="8">
        <v>6750</v>
      </c>
      <c r="D27" s="8">
        <v>6750</v>
      </c>
      <c r="E27" s="8">
        <v>3340.16</v>
      </c>
      <c r="F27" s="8">
        <f t="shared" si="0"/>
        <v>63.082588906306071</v>
      </c>
      <c r="G27" s="9">
        <f t="shared" si="1"/>
        <v>49.483851851851853</v>
      </c>
    </row>
    <row r="28" spans="1:7" ht="12.75" x14ac:dyDescent="0.2">
      <c r="A28" s="22" t="s">
        <v>44</v>
      </c>
      <c r="B28" s="8">
        <v>5294.9</v>
      </c>
      <c r="C28" s="8">
        <v>6750</v>
      </c>
      <c r="D28" s="8">
        <v>6750</v>
      </c>
      <c r="E28" s="8">
        <v>3340.16</v>
      </c>
      <c r="F28" s="8">
        <f t="shared" si="0"/>
        <v>63.082588906306071</v>
      </c>
      <c r="G28" s="9">
        <f t="shared" si="1"/>
        <v>49.483851851851853</v>
      </c>
    </row>
    <row r="29" spans="1:7" ht="12.75" x14ac:dyDescent="0.2">
      <c r="A29" s="22" t="s">
        <v>45</v>
      </c>
      <c r="B29" s="8">
        <v>50705.87</v>
      </c>
      <c r="C29" s="8"/>
      <c r="D29" s="8"/>
      <c r="E29" s="8">
        <v>350811</v>
      </c>
      <c r="F29" s="8">
        <f t="shared" si="0"/>
        <v>691.854808920545</v>
      </c>
      <c r="G29" s="9"/>
    </row>
    <row r="30" spans="1:7" ht="12.75" x14ac:dyDescent="0.2">
      <c r="A30" s="27" t="s">
        <v>46</v>
      </c>
      <c r="B30" s="28">
        <f>B7+B29</f>
        <v>973287.28</v>
      </c>
      <c r="C30" s="28">
        <f>606820+2126180</f>
        <v>2733000</v>
      </c>
      <c r="D30" s="28">
        <f>606820+2126180</f>
        <v>2733000</v>
      </c>
      <c r="E30" s="28">
        <f>425748.52+E22+E29</f>
        <v>1316880.96</v>
      </c>
      <c r="F30" s="28">
        <f>E30/B30*100</f>
        <v>135.30239088298779</v>
      </c>
      <c r="G30" s="29">
        <f>E30/D30*100</f>
        <v>48.184447859495059</v>
      </c>
    </row>
    <row r="31" spans="1:7" ht="12.75" x14ac:dyDescent="0.2">
      <c r="A31" s="7" t="s">
        <v>12</v>
      </c>
      <c r="B31" s="8">
        <v>241040.35</v>
      </c>
      <c r="C31" s="8">
        <v>776000</v>
      </c>
      <c r="D31" s="8">
        <v>776000</v>
      </c>
      <c r="E31" s="8">
        <v>294704.90999999997</v>
      </c>
      <c r="F31" s="8">
        <f>E31/B31*100</f>
        <v>122.26372472492675</v>
      </c>
      <c r="G31" s="9">
        <f>E31/D31*100</f>
        <v>37.977436855670099</v>
      </c>
    </row>
    <row r="32" spans="1:7" ht="12.75" x14ac:dyDescent="0.2">
      <c r="A32" s="7" t="s">
        <v>47</v>
      </c>
      <c r="B32" s="8">
        <v>185860.35</v>
      </c>
      <c r="C32" s="8">
        <v>561300</v>
      </c>
      <c r="D32" s="8">
        <v>561300</v>
      </c>
      <c r="E32" s="8">
        <v>247988.27</v>
      </c>
      <c r="F32" s="8">
        <f t="shared" ref="F32:F80" si="2">E32/B32*100</f>
        <v>133.42720488797099</v>
      </c>
      <c r="G32" s="9">
        <f t="shared" ref="G32:G80" si="3">E32/D32*100</f>
        <v>44.181056476037767</v>
      </c>
    </row>
    <row r="33" spans="1:7" ht="12.75" x14ac:dyDescent="0.2">
      <c r="A33" s="7" t="s">
        <v>48</v>
      </c>
      <c r="B33" s="8">
        <v>146141.79</v>
      </c>
      <c r="C33" s="8">
        <v>420000</v>
      </c>
      <c r="D33" s="8">
        <v>420000</v>
      </c>
      <c r="E33" s="8">
        <v>193245.77</v>
      </c>
      <c r="F33" s="8">
        <f t="shared" si="2"/>
        <v>132.23169772314952</v>
      </c>
      <c r="G33" s="9">
        <f t="shared" si="3"/>
        <v>46.010897619047618</v>
      </c>
    </row>
    <row r="34" spans="1:7" ht="12.75" x14ac:dyDescent="0.2">
      <c r="A34" s="22" t="s">
        <v>49</v>
      </c>
      <c r="B34" s="8">
        <v>146141.79</v>
      </c>
      <c r="C34" s="8">
        <v>420000</v>
      </c>
      <c r="D34" s="8">
        <v>420000</v>
      </c>
      <c r="E34" s="8">
        <v>193245.77</v>
      </c>
      <c r="F34" s="8">
        <f t="shared" si="2"/>
        <v>132.23169772314952</v>
      </c>
      <c r="G34" s="9">
        <f t="shared" si="3"/>
        <v>46.010897619047618</v>
      </c>
    </row>
    <row r="35" spans="1:7" ht="12.75" x14ac:dyDescent="0.2">
      <c r="A35" s="7" t="s">
        <v>50</v>
      </c>
      <c r="B35" s="8">
        <v>14953.48</v>
      </c>
      <c r="C35" s="8">
        <v>66300</v>
      </c>
      <c r="D35" s="8">
        <v>66300</v>
      </c>
      <c r="E35" s="8">
        <v>22930.83</v>
      </c>
      <c r="F35" s="8">
        <f t="shared" si="2"/>
        <v>153.34778258973833</v>
      </c>
      <c r="G35" s="9">
        <f t="shared" si="3"/>
        <v>34.586470588235294</v>
      </c>
    </row>
    <row r="36" spans="1:7" ht="12.75" x14ac:dyDescent="0.2">
      <c r="A36" s="22" t="s">
        <v>51</v>
      </c>
      <c r="B36" s="8">
        <v>14953.48</v>
      </c>
      <c r="C36" s="8">
        <v>66300</v>
      </c>
      <c r="D36" s="8">
        <v>66300</v>
      </c>
      <c r="E36" s="8">
        <v>22930.83</v>
      </c>
      <c r="F36" s="8">
        <f t="shared" si="2"/>
        <v>153.34778258973833</v>
      </c>
      <c r="G36" s="9">
        <f t="shared" si="3"/>
        <v>34.586470588235294</v>
      </c>
    </row>
    <row r="37" spans="1:7" ht="12.75" x14ac:dyDescent="0.2">
      <c r="A37" s="7" t="s">
        <v>52</v>
      </c>
      <c r="B37" s="8">
        <v>24765.08</v>
      </c>
      <c r="C37" s="8">
        <v>75000</v>
      </c>
      <c r="D37" s="8">
        <v>75000</v>
      </c>
      <c r="E37" s="8">
        <v>31811.67</v>
      </c>
      <c r="F37" s="8">
        <f t="shared" si="2"/>
        <v>128.4537340481032</v>
      </c>
      <c r="G37" s="9">
        <f t="shared" si="3"/>
        <v>42.415559999999999</v>
      </c>
    </row>
    <row r="38" spans="1:7" ht="12.75" x14ac:dyDescent="0.2">
      <c r="A38" s="22" t="s">
        <v>53</v>
      </c>
      <c r="B38" s="8">
        <v>24765.08</v>
      </c>
      <c r="C38" s="8">
        <v>75000</v>
      </c>
      <c r="D38" s="8">
        <v>75000</v>
      </c>
      <c r="E38" s="8">
        <v>31811.67</v>
      </c>
      <c r="F38" s="8">
        <f t="shared" si="2"/>
        <v>128.4537340481032</v>
      </c>
      <c r="G38" s="9">
        <f t="shared" si="3"/>
        <v>42.415559999999999</v>
      </c>
    </row>
    <row r="39" spans="1:7" ht="12.75" x14ac:dyDescent="0.2">
      <c r="A39" s="7" t="s">
        <v>54</v>
      </c>
      <c r="B39" s="8">
        <v>54716.23</v>
      </c>
      <c r="C39" s="8">
        <v>213800</v>
      </c>
      <c r="D39" s="8">
        <v>213800</v>
      </c>
      <c r="E39" s="8">
        <v>46529.05</v>
      </c>
      <c r="F39" s="8">
        <f t="shared" si="2"/>
        <v>85.037017352986481</v>
      </c>
      <c r="G39" s="9">
        <f t="shared" si="3"/>
        <v>21.762885874649207</v>
      </c>
    </row>
    <row r="40" spans="1:7" ht="12.75" x14ac:dyDescent="0.2">
      <c r="A40" s="7" t="s">
        <v>55</v>
      </c>
      <c r="B40" s="8">
        <v>12781.2</v>
      </c>
      <c r="C40" s="8">
        <v>27800</v>
      </c>
      <c r="D40" s="8">
        <v>27800</v>
      </c>
      <c r="E40" s="8">
        <v>14719.05</v>
      </c>
      <c r="F40" s="8">
        <f t="shared" si="2"/>
        <v>115.16172190404657</v>
      </c>
      <c r="G40" s="9">
        <f t="shared" si="3"/>
        <v>52.946223021582725</v>
      </c>
    </row>
    <row r="41" spans="1:7" ht="12.75" x14ac:dyDescent="0.2">
      <c r="A41" s="22" t="s">
        <v>56</v>
      </c>
      <c r="B41" s="8">
        <v>7446.55</v>
      </c>
      <c r="C41" s="8">
        <v>15803</v>
      </c>
      <c r="D41" s="8">
        <v>15803</v>
      </c>
      <c r="E41" s="8">
        <v>8761.51</v>
      </c>
      <c r="F41" s="8">
        <f t="shared" si="2"/>
        <v>117.65864729304174</v>
      </c>
      <c r="G41" s="9">
        <f t="shared" si="3"/>
        <v>55.442067961779408</v>
      </c>
    </row>
    <row r="42" spans="1:7" ht="12.75" x14ac:dyDescent="0.2">
      <c r="A42" s="22" t="s">
        <v>57</v>
      </c>
      <c r="B42" s="8">
        <v>4014.65</v>
      </c>
      <c r="C42" s="8">
        <v>9997</v>
      </c>
      <c r="D42" s="8">
        <v>9997</v>
      </c>
      <c r="E42" s="8">
        <v>4107.8999999999996</v>
      </c>
      <c r="F42" s="8">
        <f t="shared" si="2"/>
        <v>102.32274295393123</v>
      </c>
      <c r="G42" s="9">
        <f t="shared" si="3"/>
        <v>41.091327398219462</v>
      </c>
    </row>
    <row r="43" spans="1:7" ht="12.75" x14ac:dyDescent="0.2">
      <c r="A43" s="22" t="s">
        <v>58</v>
      </c>
      <c r="B43" s="8">
        <v>1320</v>
      </c>
      <c r="C43" s="8">
        <v>2000</v>
      </c>
      <c r="D43" s="8">
        <v>2000</v>
      </c>
      <c r="E43" s="8">
        <v>1849.64</v>
      </c>
      <c r="F43" s="8">
        <f t="shared" si="2"/>
        <v>140.12424242424245</v>
      </c>
      <c r="G43" s="9">
        <f t="shared" si="3"/>
        <v>92.482000000000014</v>
      </c>
    </row>
    <row r="44" spans="1:7" ht="12.75" x14ac:dyDescent="0.2">
      <c r="A44" s="7" t="s">
        <v>59</v>
      </c>
      <c r="B44" s="8">
        <v>6142.41</v>
      </c>
      <c r="C44" s="8">
        <v>16200</v>
      </c>
      <c r="D44" s="8">
        <v>16200</v>
      </c>
      <c r="E44" s="8">
        <v>6564.68</v>
      </c>
      <c r="F44" s="8">
        <f t="shared" si="2"/>
        <v>106.87466320222845</v>
      </c>
      <c r="G44" s="9">
        <f t="shared" si="3"/>
        <v>40.522716049382716</v>
      </c>
    </row>
    <row r="45" spans="1:7" ht="12.75" x14ac:dyDescent="0.2">
      <c r="A45" s="22" t="s">
        <v>60</v>
      </c>
      <c r="B45" s="8">
        <v>1311.42</v>
      </c>
      <c r="C45" s="8">
        <v>3700</v>
      </c>
      <c r="D45" s="8">
        <v>3700</v>
      </c>
      <c r="E45" s="8">
        <v>1350.94</v>
      </c>
      <c r="F45" s="8">
        <f t="shared" si="2"/>
        <v>103.01352732152932</v>
      </c>
      <c r="G45" s="9">
        <f t="shared" si="3"/>
        <v>36.511891891891892</v>
      </c>
    </row>
    <row r="46" spans="1:7" ht="12.75" x14ac:dyDescent="0.2">
      <c r="A46" s="22" t="s">
        <v>61</v>
      </c>
      <c r="B46" s="8">
        <v>4420.87</v>
      </c>
      <c r="C46" s="8">
        <v>11000</v>
      </c>
      <c r="D46" s="8">
        <v>11000</v>
      </c>
      <c r="E46" s="8">
        <v>5086.63</v>
      </c>
      <c r="F46" s="8">
        <f t="shared" si="2"/>
        <v>115.05947924277349</v>
      </c>
      <c r="G46" s="9">
        <f t="shared" si="3"/>
        <v>46.242090909090912</v>
      </c>
    </row>
    <row r="47" spans="1:7" ht="12.75" x14ac:dyDescent="0.2">
      <c r="A47" s="22" t="s">
        <v>62</v>
      </c>
      <c r="B47" s="23">
        <v>10.8</v>
      </c>
      <c r="C47" s="23">
        <v>500</v>
      </c>
      <c r="D47" s="23">
        <v>500</v>
      </c>
      <c r="E47" s="23">
        <v>8.36</v>
      </c>
      <c r="F47" s="8">
        <f t="shared" si="2"/>
        <v>77.407407407407405</v>
      </c>
      <c r="G47" s="9">
        <f t="shared" si="3"/>
        <v>1.6719999999999999</v>
      </c>
    </row>
    <row r="48" spans="1:7" ht="12.75" x14ac:dyDescent="0.2">
      <c r="A48" s="22" t="s">
        <v>63</v>
      </c>
      <c r="B48" s="23">
        <v>399.32</v>
      </c>
      <c r="C48" s="23">
        <v>500</v>
      </c>
      <c r="D48" s="23">
        <v>500</v>
      </c>
      <c r="E48" s="23">
        <v>118.75</v>
      </c>
      <c r="F48" s="8">
        <f t="shared" si="2"/>
        <v>29.738054692978061</v>
      </c>
      <c r="G48" s="9">
        <f t="shared" si="3"/>
        <v>23.75</v>
      </c>
    </row>
    <row r="49" spans="1:7" ht="12.75" x14ac:dyDescent="0.2">
      <c r="A49" s="22" t="s">
        <v>64</v>
      </c>
      <c r="B49" s="7"/>
      <c r="C49" s="23">
        <v>500</v>
      </c>
      <c r="D49" s="23">
        <v>500</v>
      </c>
      <c r="E49" s="7"/>
      <c r="F49" s="8"/>
      <c r="G49" s="9"/>
    </row>
    <row r="50" spans="1:7" ht="12.75" x14ac:dyDescent="0.2">
      <c r="A50" s="7" t="s">
        <v>65</v>
      </c>
      <c r="B50" s="8">
        <v>33351.89</v>
      </c>
      <c r="C50" s="8">
        <v>161000</v>
      </c>
      <c r="D50" s="8">
        <v>161000</v>
      </c>
      <c r="E50" s="8">
        <v>19527.990000000002</v>
      </c>
      <c r="F50" s="8">
        <f t="shared" si="2"/>
        <v>58.551374449843777</v>
      </c>
      <c r="G50" s="9">
        <f t="shared" si="3"/>
        <v>12.129186335403727</v>
      </c>
    </row>
    <row r="51" spans="1:7" ht="12.75" x14ac:dyDescent="0.2">
      <c r="A51" s="22" t="s">
        <v>66</v>
      </c>
      <c r="B51" s="8">
        <v>1268.94</v>
      </c>
      <c r="C51" s="8">
        <v>3500</v>
      </c>
      <c r="D51" s="8">
        <v>3500</v>
      </c>
      <c r="E51" s="8">
        <v>1399.38</v>
      </c>
      <c r="F51" s="8">
        <f t="shared" si="2"/>
        <v>110.27944583668258</v>
      </c>
      <c r="G51" s="9">
        <f t="shared" si="3"/>
        <v>39.982285714285716</v>
      </c>
    </row>
    <row r="52" spans="1:7" ht="12.75" x14ac:dyDescent="0.2">
      <c r="A52" s="22" t="s">
        <v>67</v>
      </c>
      <c r="B52" s="8">
        <v>6209.06</v>
      </c>
      <c r="C52" s="8">
        <v>11000</v>
      </c>
      <c r="D52" s="8">
        <v>11000</v>
      </c>
      <c r="E52" s="8">
        <v>4679.04</v>
      </c>
      <c r="F52" s="8">
        <f t="shared" si="2"/>
        <v>75.358266790786359</v>
      </c>
      <c r="G52" s="9">
        <f t="shared" si="3"/>
        <v>42.536727272727269</v>
      </c>
    </row>
    <row r="53" spans="1:7" ht="12.75" x14ac:dyDescent="0.2">
      <c r="A53" s="22" t="s">
        <v>68</v>
      </c>
      <c r="B53" s="8">
        <v>1244.25</v>
      </c>
      <c r="C53" s="8">
        <v>6000</v>
      </c>
      <c r="D53" s="8">
        <v>6000</v>
      </c>
      <c r="E53" s="8">
        <v>3373.85</v>
      </c>
      <c r="F53" s="8">
        <f t="shared" si="2"/>
        <v>271.15531444645364</v>
      </c>
      <c r="G53" s="9">
        <f t="shared" si="3"/>
        <v>56.230833333333329</v>
      </c>
    </row>
    <row r="54" spans="1:7" ht="12.75" x14ac:dyDescent="0.2">
      <c r="A54" s="22" t="s">
        <v>69</v>
      </c>
      <c r="B54" s="23">
        <v>760.12</v>
      </c>
      <c r="C54" s="8">
        <v>1900</v>
      </c>
      <c r="D54" s="8">
        <v>1900</v>
      </c>
      <c r="E54" s="23">
        <v>735.12</v>
      </c>
      <c r="F54" s="8">
        <f t="shared" si="2"/>
        <v>96.711045624375103</v>
      </c>
      <c r="G54" s="9">
        <f t="shared" si="3"/>
        <v>38.690526315789477</v>
      </c>
    </row>
    <row r="55" spans="1:7" ht="12.75" x14ac:dyDescent="0.2">
      <c r="A55" s="22" t="s">
        <v>70</v>
      </c>
      <c r="B55" s="7"/>
      <c r="C55" s="8">
        <v>2800</v>
      </c>
      <c r="D55" s="8">
        <v>2800</v>
      </c>
      <c r="E55" s="7"/>
      <c r="F55" s="8"/>
      <c r="G55" s="9"/>
    </row>
    <row r="56" spans="1:7" ht="12.75" x14ac:dyDescent="0.2">
      <c r="A56" s="22" t="s">
        <v>71</v>
      </c>
      <c r="B56" s="8">
        <v>19085</v>
      </c>
      <c r="C56" s="8">
        <v>121500</v>
      </c>
      <c r="D56" s="8">
        <v>121500</v>
      </c>
      <c r="E56" s="8">
        <v>3111.1</v>
      </c>
      <c r="F56" s="8">
        <f t="shared" si="2"/>
        <v>16.301283730678541</v>
      </c>
      <c r="G56" s="9">
        <f t="shared" si="3"/>
        <v>2.5605761316872431</v>
      </c>
    </row>
    <row r="57" spans="1:7" ht="12.75" x14ac:dyDescent="0.2">
      <c r="A57" s="22" t="s">
        <v>72</v>
      </c>
      <c r="B57" s="8">
        <v>4213.68</v>
      </c>
      <c r="C57" s="8">
        <v>11000</v>
      </c>
      <c r="D57" s="8">
        <v>11000</v>
      </c>
      <c r="E57" s="8">
        <v>5341.03</v>
      </c>
      <c r="F57" s="8">
        <f t="shared" si="2"/>
        <v>126.75452336200183</v>
      </c>
      <c r="G57" s="9">
        <f t="shared" si="3"/>
        <v>48.554818181818177</v>
      </c>
    </row>
    <row r="58" spans="1:7" ht="12.75" x14ac:dyDescent="0.2">
      <c r="A58" s="22" t="s">
        <v>73</v>
      </c>
      <c r="B58" s="23">
        <v>570.84</v>
      </c>
      <c r="C58" s="8">
        <v>3300</v>
      </c>
      <c r="D58" s="8">
        <v>3300</v>
      </c>
      <c r="E58" s="23">
        <v>888.47</v>
      </c>
      <c r="F58" s="8">
        <f t="shared" si="2"/>
        <v>155.64256183869384</v>
      </c>
      <c r="G58" s="9">
        <f t="shared" si="3"/>
        <v>26.923333333333332</v>
      </c>
    </row>
    <row r="59" spans="1:7" ht="12.75" x14ac:dyDescent="0.2">
      <c r="A59" s="7" t="s">
        <v>74</v>
      </c>
      <c r="B59" s="23">
        <v>0</v>
      </c>
      <c r="C59" s="23">
        <v>500</v>
      </c>
      <c r="D59" s="23">
        <v>500</v>
      </c>
      <c r="E59" s="23">
        <v>0</v>
      </c>
      <c r="F59" s="8"/>
      <c r="G59" s="9"/>
    </row>
    <row r="60" spans="1:7" ht="12.75" x14ac:dyDescent="0.2">
      <c r="A60" s="22" t="s">
        <v>75</v>
      </c>
      <c r="B60" s="7"/>
      <c r="C60" s="23">
        <v>500</v>
      </c>
      <c r="D60" s="23">
        <v>500</v>
      </c>
      <c r="E60" s="7"/>
      <c r="F60" s="8"/>
      <c r="G60" s="9"/>
    </row>
    <row r="61" spans="1:7" ht="12.75" x14ac:dyDescent="0.2">
      <c r="A61" s="7" t="s">
        <v>76</v>
      </c>
      <c r="B61" s="8">
        <v>2440.73</v>
      </c>
      <c r="C61" s="8">
        <v>8300</v>
      </c>
      <c r="D61" s="8">
        <v>8300</v>
      </c>
      <c r="E61" s="8">
        <v>5717.33</v>
      </c>
      <c r="F61" s="8">
        <f t="shared" si="2"/>
        <v>234.24672126781743</v>
      </c>
      <c r="G61" s="9">
        <f t="shared" si="3"/>
        <v>68.883493975903605</v>
      </c>
    </row>
    <row r="62" spans="1:7" ht="12.75" x14ac:dyDescent="0.2">
      <c r="A62" s="22" t="s">
        <v>77</v>
      </c>
      <c r="B62" s="8">
        <v>1470.34</v>
      </c>
      <c r="C62" s="8">
        <v>2000</v>
      </c>
      <c r="D62" s="8">
        <v>2000</v>
      </c>
      <c r="E62" s="23">
        <v>837.52</v>
      </c>
      <c r="F62" s="8">
        <f t="shared" si="2"/>
        <v>56.960975012582125</v>
      </c>
      <c r="G62" s="9">
        <f t="shared" si="3"/>
        <v>41.875999999999998</v>
      </c>
    </row>
    <row r="63" spans="1:7" ht="12.75" x14ac:dyDescent="0.2">
      <c r="A63" s="22" t="s">
        <v>78</v>
      </c>
      <c r="B63" s="23">
        <v>346.67</v>
      </c>
      <c r="C63" s="8">
        <v>4000</v>
      </c>
      <c r="D63" s="8">
        <v>4000</v>
      </c>
      <c r="E63" s="8">
        <v>1688.06</v>
      </c>
      <c r="F63" s="8">
        <f t="shared" si="2"/>
        <v>486.93570254132175</v>
      </c>
      <c r="G63" s="9">
        <f t="shared" si="3"/>
        <v>42.201499999999996</v>
      </c>
    </row>
    <row r="64" spans="1:7" ht="12.75" x14ac:dyDescent="0.2">
      <c r="A64" s="22" t="s">
        <v>79</v>
      </c>
      <c r="B64" s="23">
        <v>560</v>
      </c>
      <c r="C64" s="8">
        <v>1500</v>
      </c>
      <c r="D64" s="8">
        <v>1500</v>
      </c>
      <c r="E64" s="23">
        <v>650</v>
      </c>
      <c r="F64" s="8">
        <f t="shared" si="2"/>
        <v>116.07142857142858</v>
      </c>
      <c r="G64" s="9">
        <f t="shared" si="3"/>
        <v>43.333333333333336</v>
      </c>
    </row>
    <row r="65" spans="1:7" ht="12.75" x14ac:dyDescent="0.2">
      <c r="A65" s="22" t="s">
        <v>80</v>
      </c>
      <c r="B65" s="7"/>
      <c r="C65" s="23">
        <v>500</v>
      </c>
      <c r="D65" s="23">
        <v>500</v>
      </c>
      <c r="E65" s="23">
        <v>674.6</v>
      </c>
      <c r="F65" s="8"/>
      <c r="G65" s="9">
        <f t="shared" si="3"/>
        <v>134.91999999999999</v>
      </c>
    </row>
    <row r="66" spans="1:7" ht="12.75" x14ac:dyDescent="0.2">
      <c r="A66" s="22" t="s">
        <v>81</v>
      </c>
      <c r="B66" s="7"/>
      <c r="C66" s="7"/>
      <c r="D66" s="7"/>
      <c r="E66" s="8">
        <v>1803.43</v>
      </c>
      <c r="F66" s="8"/>
      <c r="G66" s="9"/>
    </row>
    <row r="67" spans="1:7" ht="12.75" x14ac:dyDescent="0.2">
      <c r="A67" s="22" t="s">
        <v>82</v>
      </c>
      <c r="B67" s="23">
        <v>63.72</v>
      </c>
      <c r="C67" s="23">
        <v>300</v>
      </c>
      <c r="D67" s="23">
        <v>300</v>
      </c>
      <c r="E67" s="23">
        <v>63.72</v>
      </c>
      <c r="F67" s="8">
        <f t="shared" si="2"/>
        <v>100</v>
      </c>
      <c r="G67" s="9">
        <f t="shared" si="3"/>
        <v>21.240000000000002</v>
      </c>
    </row>
    <row r="68" spans="1:7" ht="12.75" x14ac:dyDescent="0.2">
      <c r="A68" s="7" t="s">
        <v>83</v>
      </c>
      <c r="B68" s="23">
        <v>463.77</v>
      </c>
      <c r="C68" s="23">
        <v>900</v>
      </c>
      <c r="D68" s="23">
        <v>900</v>
      </c>
      <c r="E68" s="23">
        <v>187.59</v>
      </c>
      <c r="F68" s="8">
        <f t="shared" si="2"/>
        <v>40.448929426224204</v>
      </c>
      <c r="G68" s="9">
        <f t="shared" si="3"/>
        <v>20.843333333333334</v>
      </c>
    </row>
    <row r="69" spans="1:7" ht="12.75" x14ac:dyDescent="0.2">
      <c r="A69" s="7" t="s">
        <v>84</v>
      </c>
      <c r="B69" s="23">
        <v>463.77</v>
      </c>
      <c r="C69" s="23">
        <v>900</v>
      </c>
      <c r="D69" s="23">
        <v>900</v>
      </c>
      <c r="E69" s="23">
        <v>187.59</v>
      </c>
      <c r="F69" s="8">
        <f t="shared" si="2"/>
        <v>40.448929426224204</v>
      </c>
      <c r="G69" s="9">
        <f t="shared" si="3"/>
        <v>20.843333333333334</v>
      </c>
    </row>
    <row r="70" spans="1:7" ht="12.75" x14ac:dyDescent="0.2">
      <c r="A70" s="22" t="s">
        <v>85</v>
      </c>
      <c r="B70" s="23">
        <v>463.77</v>
      </c>
      <c r="C70" s="23">
        <v>900</v>
      </c>
      <c r="D70" s="23">
        <v>900</v>
      </c>
      <c r="E70" s="23">
        <v>187.59</v>
      </c>
      <c r="F70" s="8">
        <f t="shared" si="2"/>
        <v>40.448929426224204</v>
      </c>
      <c r="G70" s="9">
        <f t="shared" si="3"/>
        <v>20.843333333333334</v>
      </c>
    </row>
    <row r="71" spans="1:7" ht="12.75" x14ac:dyDescent="0.2">
      <c r="A71" s="7" t="s">
        <v>13</v>
      </c>
      <c r="B71" s="8">
        <v>657643.66</v>
      </c>
      <c r="C71" s="8">
        <v>1957000</v>
      </c>
      <c r="D71" s="8">
        <v>1957000</v>
      </c>
      <c r="E71" s="8">
        <v>924163.59</v>
      </c>
      <c r="F71" s="8">
        <f t="shared" si="2"/>
        <v>140.52649576215788</v>
      </c>
      <c r="G71" s="9">
        <f t="shared" si="3"/>
        <v>47.223484414920797</v>
      </c>
    </row>
    <row r="72" spans="1:7" ht="12.75" x14ac:dyDescent="0.2">
      <c r="A72" s="7" t="s">
        <v>86</v>
      </c>
      <c r="B72" s="8">
        <v>548945.78</v>
      </c>
      <c r="C72" s="8">
        <v>1807000</v>
      </c>
      <c r="D72" s="8">
        <v>1807000</v>
      </c>
      <c r="E72" s="8">
        <v>812129.91</v>
      </c>
      <c r="F72" s="8">
        <f t="shared" si="2"/>
        <v>147.94355646563127</v>
      </c>
      <c r="G72" s="9">
        <f t="shared" si="3"/>
        <v>44.943547869396795</v>
      </c>
    </row>
    <row r="73" spans="1:7" ht="12.75" x14ac:dyDescent="0.2">
      <c r="A73" s="7" t="s">
        <v>87</v>
      </c>
      <c r="B73" s="8">
        <v>542324.66</v>
      </c>
      <c r="C73" s="8">
        <v>1803000</v>
      </c>
      <c r="D73" s="8">
        <v>1803000</v>
      </c>
      <c r="E73" s="8">
        <v>810589.91</v>
      </c>
      <c r="F73" s="8">
        <f t="shared" si="2"/>
        <v>149.46580338058018</v>
      </c>
      <c r="G73" s="9">
        <f t="shared" si="3"/>
        <v>44.957843039378815</v>
      </c>
    </row>
    <row r="74" spans="1:7" ht="12.75" x14ac:dyDescent="0.2">
      <c r="A74" s="22" t="s">
        <v>88</v>
      </c>
      <c r="B74" s="8">
        <v>542324.66</v>
      </c>
      <c r="C74" s="8">
        <v>1803000</v>
      </c>
      <c r="D74" s="8">
        <v>1803000</v>
      </c>
      <c r="E74" s="8">
        <v>810589.91</v>
      </c>
      <c r="F74" s="8">
        <f t="shared" si="2"/>
        <v>149.46580338058018</v>
      </c>
      <c r="G74" s="9">
        <f t="shared" si="3"/>
        <v>44.957843039378815</v>
      </c>
    </row>
    <row r="75" spans="1:7" ht="12.75" x14ac:dyDescent="0.2">
      <c r="A75" s="7" t="s">
        <v>89</v>
      </c>
      <c r="B75" s="8">
        <v>6621.12</v>
      </c>
      <c r="C75" s="8">
        <v>4000</v>
      </c>
      <c r="D75" s="8">
        <v>4000</v>
      </c>
      <c r="E75" s="8">
        <v>1540</v>
      </c>
      <c r="F75" s="8">
        <f t="shared" si="2"/>
        <v>23.258904837852207</v>
      </c>
      <c r="G75" s="9">
        <f t="shared" si="3"/>
        <v>38.5</v>
      </c>
    </row>
    <row r="76" spans="1:7" ht="12.75" x14ac:dyDescent="0.2">
      <c r="A76" s="22" t="s">
        <v>90</v>
      </c>
      <c r="B76" s="8">
        <v>6621.12</v>
      </c>
      <c r="C76" s="8">
        <v>4000</v>
      </c>
      <c r="D76" s="8">
        <v>4000</v>
      </c>
      <c r="E76" s="8">
        <v>1540</v>
      </c>
      <c r="F76" s="8">
        <f t="shared" si="2"/>
        <v>23.258904837852207</v>
      </c>
      <c r="G76" s="9">
        <f t="shared" si="3"/>
        <v>38.5</v>
      </c>
    </row>
    <row r="77" spans="1:7" ht="12.75" x14ac:dyDescent="0.2">
      <c r="A77" s="7" t="s">
        <v>91</v>
      </c>
      <c r="B77" s="8">
        <v>108697.88</v>
      </c>
      <c r="C77" s="8">
        <v>150000</v>
      </c>
      <c r="D77" s="8">
        <v>150000</v>
      </c>
      <c r="E77" s="8">
        <v>112033.68</v>
      </c>
      <c r="F77" s="8">
        <f t="shared" si="2"/>
        <v>103.06887310037693</v>
      </c>
      <c r="G77" s="9">
        <f t="shared" si="3"/>
        <v>74.689120000000003</v>
      </c>
    </row>
    <row r="78" spans="1:7" ht="12.75" x14ac:dyDescent="0.2">
      <c r="A78" s="7" t="s">
        <v>92</v>
      </c>
      <c r="B78" s="8">
        <v>108697.88</v>
      </c>
      <c r="C78" s="8">
        <v>150000</v>
      </c>
      <c r="D78" s="8">
        <v>150000</v>
      </c>
      <c r="E78" s="8">
        <v>112033.68</v>
      </c>
      <c r="F78" s="8">
        <f t="shared" si="2"/>
        <v>103.06887310037693</v>
      </c>
      <c r="G78" s="9">
        <f t="shared" si="3"/>
        <v>74.689120000000003</v>
      </c>
    </row>
    <row r="79" spans="1:7" ht="12.75" x14ac:dyDescent="0.2">
      <c r="A79" s="22" t="s">
        <v>93</v>
      </c>
      <c r="B79" s="8">
        <v>108697.88</v>
      </c>
      <c r="C79" s="8">
        <v>150000</v>
      </c>
      <c r="D79" s="8">
        <v>150000</v>
      </c>
      <c r="E79" s="8">
        <v>112033.68</v>
      </c>
      <c r="F79" s="8">
        <f t="shared" si="2"/>
        <v>103.06887310037693</v>
      </c>
      <c r="G79" s="9">
        <f t="shared" si="3"/>
        <v>74.689120000000003</v>
      </c>
    </row>
    <row r="80" spans="1:7" ht="12.75" x14ac:dyDescent="0.2">
      <c r="A80" s="27" t="s">
        <v>94</v>
      </c>
      <c r="B80" s="28">
        <v>898684.01</v>
      </c>
      <c r="C80" s="28">
        <v>2733000</v>
      </c>
      <c r="D80" s="28">
        <v>2733000</v>
      </c>
      <c r="E80" s="28">
        <v>1218868.5</v>
      </c>
      <c r="F80" s="28">
        <f t="shared" si="2"/>
        <v>135.62815032171318</v>
      </c>
      <c r="G80" s="29">
        <f t="shared" si="3"/>
        <v>44.59818880351262</v>
      </c>
    </row>
    <row r="82" spans="2:5" x14ac:dyDescent="0.2">
      <c r="E82" s="16"/>
    </row>
    <row r="83" spans="2:5" x14ac:dyDescent="0.2">
      <c r="B83" s="16"/>
    </row>
    <row r="84" spans="2:5" x14ac:dyDescent="0.2">
      <c r="B84" s="16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tabSelected="1" topLeftCell="A13" workbookViewId="0">
      <selection activeCell="N19" sqref="N19"/>
    </sheetView>
  </sheetViews>
  <sheetFormatPr defaultRowHeight="12" x14ac:dyDescent="0.2"/>
  <cols>
    <col min="1" max="1" width="55.7109375" style="15" customWidth="1"/>
    <col min="2" max="2" width="18.7109375" style="15" bestFit="1" customWidth="1"/>
    <col min="3" max="3" width="23.140625" style="15" bestFit="1" customWidth="1"/>
    <col min="4" max="4" width="23" style="15" bestFit="1" customWidth="1"/>
    <col min="5" max="5" width="16.7109375" style="15" bestFit="1" customWidth="1"/>
    <col min="6" max="7" width="17.28515625" style="16" bestFit="1" customWidth="1"/>
    <col min="8" max="16384" width="9.140625" style="15"/>
  </cols>
  <sheetData>
    <row r="1" spans="1:7" x14ac:dyDescent="0.2">
      <c r="A1" s="86" t="s">
        <v>0</v>
      </c>
      <c r="B1" s="86"/>
      <c r="C1" s="86"/>
      <c r="D1" s="86"/>
      <c r="E1" s="86"/>
      <c r="F1" s="86"/>
      <c r="G1" s="86"/>
    </row>
    <row r="2" spans="1:7" x14ac:dyDescent="0.2">
      <c r="A2" s="86" t="s">
        <v>1</v>
      </c>
      <c r="B2" s="86"/>
      <c r="C2" s="86"/>
      <c r="D2" s="86"/>
      <c r="E2" s="86"/>
      <c r="F2" s="86"/>
      <c r="G2" s="86"/>
    </row>
    <row r="3" spans="1:7" ht="12.75" thickBot="1" x14ac:dyDescent="0.25">
      <c r="A3" s="87" t="s">
        <v>95</v>
      </c>
      <c r="B3" s="87"/>
      <c r="C3" s="87"/>
      <c r="D3" s="87"/>
      <c r="E3" s="87"/>
      <c r="F3" s="87"/>
      <c r="G3" s="87"/>
    </row>
    <row r="4" spans="1:7" ht="25.5" customHeight="1" thickBot="1" x14ac:dyDescent="0.25">
      <c r="A4" s="17" t="s">
        <v>3</v>
      </c>
      <c r="B4" s="3" t="s">
        <v>23</v>
      </c>
      <c r="C4" s="3" t="s">
        <v>5</v>
      </c>
      <c r="D4" s="3" t="s">
        <v>6</v>
      </c>
      <c r="E4" s="3" t="s">
        <v>7</v>
      </c>
      <c r="F4" s="18" t="s">
        <v>8</v>
      </c>
      <c r="G4" s="19" t="s">
        <v>9</v>
      </c>
    </row>
    <row r="5" spans="1:7" ht="12.75" x14ac:dyDescent="0.2">
      <c r="A5" s="7" t="s">
        <v>10</v>
      </c>
      <c r="B5" s="7"/>
      <c r="C5" s="7"/>
      <c r="D5" s="7"/>
      <c r="E5" s="7"/>
      <c r="F5" s="20"/>
      <c r="G5" s="21"/>
    </row>
    <row r="6" spans="1:7" ht="12.75" x14ac:dyDescent="0.2">
      <c r="A6" s="7" t="s">
        <v>11</v>
      </c>
      <c r="B6" s="8">
        <f>202520.37+B19</f>
        <v>922581.41</v>
      </c>
      <c r="C6" s="8">
        <f>606820+2126180</f>
        <v>2733000</v>
      </c>
      <c r="D6" s="8">
        <f>606820+2126180</f>
        <v>2733000</v>
      </c>
      <c r="E6" s="8">
        <f>425748.52+E19</f>
        <v>966069.96</v>
      </c>
      <c r="F6" s="8">
        <f>E6/B6*100</f>
        <v>104.71378997328809</v>
      </c>
      <c r="G6" s="9">
        <f>E6/D6*100</f>
        <v>35.34833369923161</v>
      </c>
    </row>
    <row r="7" spans="1:7" ht="25.5" x14ac:dyDescent="0.2">
      <c r="A7" s="7" t="s">
        <v>24</v>
      </c>
      <c r="B7" s="8">
        <v>179418.18</v>
      </c>
      <c r="C7" s="8">
        <v>597050</v>
      </c>
      <c r="D7" s="8">
        <v>597050</v>
      </c>
      <c r="E7" s="8">
        <v>413702.92</v>
      </c>
      <c r="F7" s="8">
        <f t="shared" ref="F7:F27" si="0">E7/B7*100</f>
        <v>230.58026784130794</v>
      </c>
      <c r="G7" s="9">
        <f t="shared" ref="G7:G27" si="1">E7/D7*100</f>
        <v>69.29116824386567</v>
      </c>
    </row>
    <row r="8" spans="1:7" ht="12.75" x14ac:dyDescent="0.2">
      <c r="A8" s="30" t="s">
        <v>96</v>
      </c>
      <c r="B8" s="8">
        <v>179418.18</v>
      </c>
      <c r="C8" s="8">
        <v>597050</v>
      </c>
      <c r="D8" s="8">
        <v>597050</v>
      </c>
      <c r="E8" s="8">
        <v>413702.92</v>
      </c>
      <c r="F8" s="8">
        <f t="shared" si="0"/>
        <v>230.58026784130794</v>
      </c>
      <c r="G8" s="9">
        <f t="shared" si="1"/>
        <v>69.29116824386567</v>
      </c>
    </row>
    <row r="9" spans="1:7" ht="25.5" x14ac:dyDescent="0.2">
      <c r="A9" s="30" t="s">
        <v>97</v>
      </c>
      <c r="B9" s="8">
        <v>179418.18</v>
      </c>
      <c r="C9" s="8">
        <v>597050</v>
      </c>
      <c r="D9" s="8">
        <v>597050</v>
      </c>
      <c r="E9" s="8">
        <v>413702.92</v>
      </c>
      <c r="F9" s="8">
        <f t="shared" si="0"/>
        <v>230.58026784130794</v>
      </c>
      <c r="G9" s="9">
        <f t="shared" si="1"/>
        <v>69.29116824386567</v>
      </c>
    </row>
    <row r="10" spans="1:7" ht="12.75" x14ac:dyDescent="0.2">
      <c r="A10" s="7" t="s">
        <v>29</v>
      </c>
      <c r="B10" s="23">
        <v>1.27</v>
      </c>
      <c r="C10" s="23">
        <v>20</v>
      </c>
      <c r="D10" s="23">
        <v>20</v>
      </c>
      <c r="E10" s="23">
        <v>1.52</v>
      </c>
      <c r="F10" s="8">
        <f t="shared" si="0"/>
        <v>119.68503937007875</v>
      </c>
      <c r="G10" s="9">
        <f t="shared" si="1"/>
        <v>7.6</v>
      </c>
    </row>
    <row r="11" spans="1:7" ht="12.75" x14ac:dyDescent="0.2">
      <c r="A11" s="30" t="s">
        <v>96</v>
      </c>
      <c r="B11" s="23">
        <v>1.27</v>
      </c>
      <c r="C11" s="23">
        <v>20</v>
      </c>
      <c r="D11" s="23">
        <v>20</v>
      </c>
      <c r="E11" s="23">
        <v>1.52</v>
      </c>
      <c r="F11" s="8">
        <f t="shared" si="0"/>
        <v>119.68503937007875</v>
      </c>
      <c r="G11" s="9">
        <f t="shared" si="1"/>
        <v>7.6</v>
      </c>
    </row>
    <row r="12" spans="1:7" ht="25.5" x14ac:dyDescent="0.2">
      <c r="A12" s="30" t="s">
        <v>97</v>
      </c>
      <c r="B12" s="23">
        <v>1.27</v>
      </c>
      <c r="C12" s="23">
        <v>20</v>
      </c>
      <c r="D12" s="23">
        <v>20</v>
      </c>
      <c r="E12" s="23">
        <v>1.52</v>
      </c>
      <c r="F12" s="8">
        <f t="shared" si="0"/>
        <v>119.68503937007875</v>
      </c>
      <c r="G12" s="9">
        <f t="shared" si="1"/>
        <v>7.6</v>
      </c>
    </row>
    <row r="13" spans="1:7" ht="25.5" x14ac:dyDescent="0.2">
      <c r="A13" s="7" t="s">
        <v>32</v>
      </c>
      <c r="B13" s="8">
        <v>16704.37</v>
      </c>
      <c r="C13" s="23">
        <v>0</v>
      </c>
      <c r="D13" s="23">
        <v>0</v>
      </c>
      <c r="E13" s="8">
        <v>7456.32</v>
      </c>
      <c r="F13" s="8">
        <f t="shared" si="0"/>
        <v>44.636942309108335</v>
      </c>
      <c r="G13" s="9"/>
    </row>
    <row r="14" spans="1:7" ht="12.75" x14ac:dyDescent="0.2">
      <c r="A14" s="30" t="s">
        <v>96</v>
      </c>
      <c r="B14" s="8">
        <v>16704.37</v>
      </c>
      <c r="C14" s="7"/>
      <c r="D14" s="7"/>
      <c r="E14" s="8">
        <v>7456.32</v>
      </c>
      <c r="F14" s="8">
        <f t="shared" si="0"/>
        <v>44.636942309108335</v>
      </c>
      <c r="G14" s="9"/>
    </row>
    <row r="15" spans="1:7" ht="25.5" x14ac:dyDescent="0.2">
      <c r="A15" s="30" t="s">
        <v>97</v>
      </c>
      <c r="B15" s="8">
        <v>16704.37</v>
      </c>
      <c r="C15" s="7"/>
      <c r="D15" s="7"/>
      <c r="E15" s="8">
        <v>7456.32</v>
      </c>
      <c r="F15" s="8">
        <f t="shared" si="0"/>
        <v>44.636942309108335</v>
      </c>
      <c r="G15" s="9"/>
    </row>
    <row r="16" spans="1:7" ht="25.5" x14ac:dyDescent="0.2">
      <c r="A16" s="7" t="s">
        <v>35</v>
      </c>
      <c r="B16" s="8">
        <v>1101.6500000000001</v>
      </c>
      <c r="C16" s="8">
        <v>3000</v>
      </c>
      <c r="D16" s="8">
        <v>3000</v>
      </c>
      <c r="E16" s="8">
        <v>1247.5999999999999</v>
      </c>
      <c r="F16" s="8">
        <f t="shared" si="0"/>
        <v>113.24830935415058</v>
      </c>
      <c r="G16" s="9">
        <f t="shared" si="1"/>
        <v>41.586666666666666</v>
      </c>
    </row>
    <row r="17" spans="1:7" ht="12.75" x14ac:dyDescent="0.2">
      <c r="A17" s="30" t="s">
        <v>98</v>
      </c>
      <c r="B17" s="8">
        <v>1101.6500000000001</v>
      </c>
      <c r="C17" s="8">
        <v>3000</v>
      </c>
      <c r="D17" s="8">
        <v>3000</v>
      </c>
      <c r="E17" s="8">
        <v>1247.5999999999999</v>
      </c>
      <c r="F17" s="8">
        <f t="shared" si="0"/>
        <v>113.24830935415058</v>
      </c>
      <c r="G17" s="9">
        <f t="shared" si="1"/>
        <v>41.586666666666666</v>
      </c>
    </row>
    <row r="18" spans="1:7" ht="12.75" x14ac:dyDescent="0.2">
      <c r="A18" s="30" t="s">
        <v>99</v>
      </c>
      <c r="B18" s="8">
        <v>1101.6500000000001</v>
      </c>
      <c r="C18" s="8">
        <v>3000</v>
      </c>
      <c r="D18" s="8">
        <v>3000</v>
      </c>
      <c r="E18" s="8">
        <v>1247.5999999999999</v>
      </c>
      <c r="F18" s="8">
        <f t="shared" si="0"/>
        <v>113.24830935415058</v>
      </c>
      <c r="G18" s="9">
        <f t="shared" si="1"/>
        <v>41.586666666666666</v>
      </c>
    </row>
    <row r="19" spans="1:7" ht="25.5" x14ac:dyDescent="0.2">
      <c r="A19" s="84" t="s">
        <v>157</v>
      </c>
      <c r="B19" s="8">
        <f>B20</f>
        <v>720061.04</v>
      </c>
      <c r="C19" s="8">
        <f>C20</f>
        <v>2126180</v>
      </c>
      <c r="D19" s="8">
        <f>D20</f>
        <v>2126180</v>
      </c>
      <c r="E19" s="8">
        <f>E20</f>
        <v>540321.43999999994</v>
      </c>
      <c r="F19" s="8">
        <f t="shared" si="0"/>
        <v>75.038282865574828</v>
      </c>
      <c r="G19" s="9">
        <f t="shared" si="1"/>
        <v>25.412779727022166</v>
      </c>
    </row>
    <row r="20" spans="1:7" ht="12.75" x14ac:dyDescent="0.2">
      <c r="A20" s="30" t="s">
        <v>100</v>
      </c>
      <c r="B20" s="8">
        <f>B21+B22</f>
        <v>720061.04</v>
      </c>
      <c r="C20" s="8">
        <f>C21+C22</f>
        <v>2126180</v>
      </c>
      <c r="D20" s="8">
        <f>D21+D22</f>
        <v>2126180</v>
      </c>
      <c r="E20" s="8">
        <f>E21+E22</f>
        <v>540321.43999999994</v>
      </c>
      <c r="F20" s="8">
        <f t="shared" si="0"/>
        <v>75.038282865574828</v>
      </c>
      <c r="G20" s="9">
        <f t="shared" si="1"/>
        <v>25.412779727022166</v>
      </c>
    </row>
    <row r="21" spans="1:7" ht="12.75" x14ac:dyDescent="0.2">
      <c r="A21" s="30" t="s">
        <v>101</v>
      </c>
      <c r="B21" s="8">
        <v>720061.04</v>
      </c>
      <c r="C21" s="8">
        <f>16680+2042790</f>
        <v>2059470</v>
      </c>
      <c r="D21" s="8">
        <v>2059470</v>
      </c>
      <c r="E21" s="8">
        <v>523341.81</v>
      </c>
      <c r="F21" s="8">
        <f t="shared" si="0"/>
        <v>72.680200834084843</v>
      </c>
      <c r="G21" s="9">
        <f t="shared" si="1"/>
        <v>25.411480138093783</v>
      </c>
    </row>
    <row r="22" spans="1:7" ht="12.75" x14ac:dyDescent="0.2">
      <c r="A22" s="30" t="s">
        <v>102</v>
      </c>
      <c r="B22" s="8"/>
      <c r="C22" s="8">
        <v>66710</v>
      </c>
      <c r="D22" s="8">
        <v>66710</v>
      </c>
      <c r="E22" s="8">
        <v>16979.63</v>
      </c>
      <c r="F22" s="8"/>
      <c r="G22" s="9">
        <f t="shared" si="1"/>
        <v>25.452900614600509</v>
      </c>
    </row>
    <row r="23" spans="1:7" ht="12.75" x14ac:dyDescent="0.2">
      <c r="A23" s="7" t="s">
        <v>42</v>
      </c>
      <c r="B23" s="8">
        <v>5294.9</v>
      </c>
      <c r="C23" s="8">
        <v>6750</v>
      </c>
      <c r="D23" s="8">
        <v>6750</v>
      </c>
      <c r="E23" s="8">
        <v>3340.16</v>
      </c>
      <c r="F23" s="8">
        <f t="shared" si="0"/>
        <v>63.082588906306071</v>
      </c>
      <c r="G23" s="9">
        <f t="shared" si="1"/>
        <v>49.483851851851853</v>
      </c>
    </row>
    <row r="24" spans="1:7" ht="12.75" x14ac:dyDescent="0.2">
      <c r="A24" s="30" t="s">
        <v>98</v>
      </c>
      <c r="B24" s="8">
        <v>5294.9</v>
      </c>
      <c r="C24" s="8">
        <v>6750</v>
      </c>
      <c r="D24" s="8">
        <v>6750</v>
      </c>
      <c r="E24" s="8">
        <v>3340.16</v>
      </c>
      <c r="F24" s="8">
        <f t="shared" si="0"/>
        <v>63.082588906306071</v>
      </c>
      <c r="G24" s="9">
        <f t="shared" si="1"/>
        <v>49.483851851851853</v>
      </c>
    </row>
    <row r="25" spans="1:7" ht="12.75" x14ac:dyDescent="0.2">
      <c r="A25" s="30" t="s">
        <v>99</v>
      </c>
      <c r="B25" s="8">
        <v>5294.9</v>
      </c>
      <c r="C25" s="8">
        <v>6750</v>
      </c>
      <c r="D25" s="8">
        <v>6750</v>
      </c>
      <c r="E25" s="8">
        <v>3340.16</v>
      </c>
      <c r="F25" s="8">
        <f t="shared" si="0"/>
        <v>63.082588906306071</v>
      </c>
      <c r="G25" s="9">
        <f t="shared" si="1"/>
        <v>49.483851851851853</v>
      </c>
    </row>
    <row r="26" spans="1:7" ht="12.75" x14ac:dyDescent="0.2">
      <c r="A26" s="30" t="s">
        <v>103</v>
      </c>
      <c r="B26" s="8">
        <v>50705.87</v>
      </c>
      <c r="C26" s="8"/>
      <c r="D26" s="8"/>
      <c r="E26" s="8">
        <v>350811</v>
      </c>
      <c r="F26" s="8">
        <f t="shared" si="0"/>
        <v>691.854808920545</v>
      </c>
      <c r="G26" s="9"/>
    </row>
    <row r="27" spans="1:7" ht="12.75" x14ac:dyDescent="0.2">
      <c r="A27" s="27" t="s">
        <v>46</v>
      </c>
      <c r="B27" s="28">
        <f>B6+B26</f>
        <v>973287.28</v>
      </c>
      <c r="C27" s="28">
        <f>606820+2126180</f>
        <v>2733000</v>
      </c>
      <c r="D27" s="28">
        <f>606820+D19</f>
        <v>2733000</v>
      </c>
      <c r="E27" s="28">
        <f>966069.96+E26</f>
        <v>1316880.96</v>
      </c>
      <c r="F27" s="28">
        <f t="shared" si="0"/>
        <v>135.30239088298779</v>
      </c>
      <c r="G27" s="29">
        <f t="shared" si="1"/>
        <v>48.184447859495059</v>
      </c>
    </row>
    <row r="28" spans="1:7" ht="12.75" x14ac:dyDescent="0.2">
      <c r="A28" s="7" t="s">
        <v>12</v>
      </c>
      <c r="B28" s="8">
        <v>241040.35</v>
      </c>
      <c r="C28" s="8">
        <v>776000</v>
      </c>
      <c r="D28" s="8">
        <v>776000</v>
      </c>
      <c r="E28" s="8">
        <v>294704.90999999997</v>
      </c>
      <c r="F28" s="8">
        <f>E28/B28*100</f>
        <v>122.26372472492675</v>
      </c>
      <c r="G28" s="9">
        <f>E28/D28*100</f>
        <v>37.977436855670099</v>
      </c>
    </row>
    <row r="29" spans="1:7" ht="12.75" x14ac:dyDescent="0.2">
      <c r="A29" s="7" t="s">
        <v>47</v>
      </c>
      <c r="B29" s="8">
        <v>185860.35</v>
      </c>
      <c r="C29" s="8">
        <v>561300</v>
      </c>
      <c r="D29" s="8">
        <v>561300</v>
      </c>
      <c r="E29" s="8">
        <v>247988.27</v>
      </c>
      <c r="F29" s="8">
        <f t="shared" ref="F29:F63" si="2">E29/B29*100</f>
        <v>133.42720488797099</v>
      </c>
      <c r="G29" s="9">
        <f t="shared" ref="G29:G63" si="3">E29/D29*100</f>
        <v>44.181056476037767</v>
      </c>
    </row>
    <row r="30" spans="1:7" ht="12.75" x14ac:dyDescent="0.2">
      <c r="A30" s="30" t="s">
        <v>100</v>
      </c>
      <c r="B30" s="8">
        <v>102223.18</v>
      </c>
      <c r="C30" s="8">
        <v>308715</v>
      </c>
      <c r="D30" s="8">
        <v>308715</v>
      </c>
      <c r="E30" s="8">
        <v>136393.51</v>
      </c>
      <c r="F30" s="8">
        <f t="shared" si="2"/>
        <v>133.42718354095425</v>
      </c>
      <c r="G30" s="9">
        <f t="shared" si="3"/>
        <v>44.181044004988422</v>
      </c>
    </row>
    <row r="31" spans="1:7" ht="12.75" x14ac:dyDescent="0.2">
      <c r="A31" s="30" t="s">
        <v>101</v>
      </c>
      <c r="B31" s="8">
        <v>102223.18</v>
      </c>
      <c r="C31" s="8">
        <v>292127</v>
      </c>
      <c r="D31" s="8">
        <v>292127</v>
      </c>
      <c r="E31" s="8">
        <v>123176.83</v>
      </c>
      <c r="F31" s="8">
        <f t="shared" si="2"/>
        <v>120.49794381274386</v>
      </c>
      <c r="G31" s="9">
        <f t="shared" si="3"/>
        <v>42.165506783008759</v>
      </c>
    </row>
    <row r="32" spans="1:7" ht="12.75" x14ac:dyDescent="0.2">
      <c r="A32" s="30" t="s">
        <v>102</v>
      </c>
      <c r="B32" s="7"/>
      <c r="C32" s="8">
        <v>16588</v>
      </c>
      <c r="D32" s="8">
        <v>16588</v>
      </c>
      <c r="E32" s="8">
        <v>13216.68</v>
      </c>
      <c r="F32" s="8"/>
      <c r="G32" s="9">
        <f t="shared" si="3"/>
        <v>79.676151434772123</v>
      </c>
    </row>
    <row r="33" spans="1:7" ht="12.75" x14ac:dyDescent="0.2">
      <c r="A33" s="30" t="s">
        <v>96</v>
      </c>
      <c r="B33" s="8">
        <v>83637.17</v>
      </c>
      <c r="C33" s="8">
        <v>252585</v>
      </c>
      <c r="D33" s="8">
        <v>252585</v>
      </c>
      <c r="E33" s="8">
        <v>111594.76</v>
      </c>
      <c r="F33" s="8">
        <f t="shared" si="2"/>
        <v>133.4272309787622</v>
      </c>
      <c r="G33" s="9">
        <f t="shared" si="3"/>
        <v>44.181071718431419</v>
      </c>
    </row>
    <row r="34" spans="1:7" ht="25.5" x14ac:dyDescent="0.2">
      <c r="A34" s="30" t="s">
        <v>97</v>
      </c>
      <c r="B34" s="8">
        <v>83637.17</v>
      </c>
      <c r="C34" s="8">
        <v>252585</v>
      </c>
      <c r="D34" s="8">
        <v>252585</v>
      </c>
      <c r="E34" s="8">
        <v>111594.76</v>
      </c>
      <c r="F34" s="8">
        <f t="shared" si="2"/>
        <v>133.4272309787622</v>
      </c>
      <c r="G34" s="9">
        <f t="shared" si="3"/>
        <v>44.181071718431419</v>
      </c>
    </row>
    <row r="35" spans="1:7" ht="12.75" x14ac:dyDescent="0.2">
      <c r="A35" s="7" t="s">
        <v>54</v>
      </c>
      <c r="B35" s="8">
        <v>54716.23</v>
      </c>
      <c r="C35" s="8">
        <v>213800</v>
      </c>
      <c r="D35" s="8">
        <v>213800</v>
      </c>
      <c r="E35" s="8">
        <v>46529.05</v>
      </c>
      <c r="F35" s="8">
        <f t="shared" si="2"/>
        <v>85.037017352986481</v>
      </c>
      <c r="G35" s="9">
        <f t="shared" si="3"/>
        <v>21.762885874649207</v>
      </c>
    </row>
    <row r="36" spans="1:7" ht="12.75" x14ac:dyDescent="0.2">
      <c r="A36" s="30" t="s">
        <v>100</v>
      </c>
      <c r="B36" s="8">
        <v>34556.78</v>
      </c>
      <c r="C36" s="8">
        <v>162965</v>
      </c>
      <c r="D36" s="8">
        <v>162965</v>
      </c>
      <c r="E36" s="8">
        <v>26180.34</v>
      </c>
      <c r="F36" s="8">
        <f t="shared" si="2"/>
        <v>75.760357301808796</v>
      </c>
      <c r="G36" s="9">
        <f t="shared" si="3"/>
        <v>16.065007823765839</v>
      </c>
    </row>
    <row r="37" spans="1:7" ht="12.75" x14ac:dyDescent="0.2">
      <c r="A37" s="30" t="s">
        <v>101</v>
      </c>
      <c r="B37" s="8">
        <v>34556.78</v>
      </c>
      <c r="C37" s="8">
        <v>112843</v>
      </c>
      <c r="D37" s="8">
        <v>112843</v>
      </c>
      <c r="E37" s="8">
        <v>22417.39</v>
      </c>
      <c r="F37" s="8">
        <f t="shared" si="2"/>
        <v>64.871177233526964</v>
      </c>
      <c r="G37" s="9">
        <f t="shared" si="3"/>
        <v>19.865999663248939</v>
      </c>
    </row>
    <row r="38" spans="1:7" ht="12.75" x14ac:dyDescent="0.2">
      <c r="A38" s="30" t="s">
        <v>102</v>
      </c>
      <c r="B38" s="7"/>
      <c r="C38" s="8">
        <v>50122</v>
      </c>
      <c r="D38" s="8">
        <v>50122</v>
      </c>
      <c r="E38" s="8">
        <v>3762.95</v>
      </c>
      <c r="F38" s="8"/>
      <c r="G38" s="9">
        <f t="shared" si="3"/>
        <v>7.5075815011372251</v>
      </c>
    </row>
    <row r="39" spans="1:7" ht="12.75" x14ac:dyDescent="0.2">
      <c r="A39" s="30" t="s">
        <v>98</v>
      </c>
      <c r="B39" s="8">
        <v>5786.24</v>
      </c>
      <c r="C39" s="8">
        <v>6750</v>
      </c>
      <c r="D39" s="8">
        <v>6750</v>
      </c>
      <c r="E39" s="8">
        <v>3012.01</v>
      </c>
      <c r="F39" s="8">
        <f t="shared" si="2"/>
        <v>52.054702190023235</v>
      </c>
      <c r="G39" s="9">
        <f t="shared" si="3"/>
        <v>44.622370370370376</v>
      </c>
    </row>
    <row r="40" spans="1:7" ht="12.75" x14ac:dyDescent="0.2">
      <c r="A40" s="30" t="s">
        <v>99</v>
      </c>
      <c r="B40" s="8">
        <v>2800.38</v>
      </c>
      <c r="C40" s="8">
        <v>6750</v>
      </c>
      <c r="D40" s="8">
        <v>6750</v>
      </c>
      <c r="E40" s="8">
        <v>3012.01</v>
      </c>
      <c r="F40" s="8">
        <f t="shared" si="2"/>
        <v>107.5571886672523</v>
      </c>
      <c r="G40" s="9">
        <f t="shared" si="3"/>
        <v>44.622370370370376</v>
      </c>
    </row>
    <row r="41" spans="1:7" ht="12.75" x14ac:dyDescent="0.2">
      <c r="A41" s="30" t="s">
        <v>104</v>
      </c>
      <c r="B41" s="8">
        <v>2985.86</v>
      </c>
      <c r="C41" s="7"/>
      <c r="D41" s="7"/>
      <c r="E41" s="7"/>
      <c r="F41" s="8">
        <f t="shared" si="2"/>
        <v>0</v>
      </c>
      <c r="G41" s="9"/>
    </row>
    <row r="42" spans="1:7" ht="12.75" x14ac:dyDescent="0.2">
      <c r="A42" s="30" t="s">
        <v>96</v>
      </c>
      <c r="B42" s="8">
        <v>14373.21</v>
      </c>
      <c r="C42" s="8">
        <v>44085</v>
      </c>
      <c r="D42" s="8">
        <v>44085</v>
      </c>
      <c r="E42" s="8">
        <v>17336.7</v>
      </c>
      <c r="F42" s="8">
        <f t="shared" si="2"/>
        <v>120.61815001659338</v>
      </c>
      <c r="G42" s="9">
        <f t="shared" si="3"/>
        <v>39.32562095951004</v>
      </c>
    </row>
    <row r="43" spans="1:7" ht="25.5" x14ac:dyDescent="0.2">
      <c r="A43" s="30" t="s">
        <v>97</v>
      </c>
      <c r="B43" s="8">
        <v>14373.21</v>
      </c>
      <c r="C43" s="8">
        <v>44085</v>
      </c>
      <c r="D43" s="8">
        <v>44085</v>
      </c>
      <c r="E43" s="8">
        <v>17336.7</v>
      </c>
      <c r="F43" s="8">
        <f t="shared" si="2"/>
        <v>120.61815001659338</v>
      </c>
      <c r="G43" s="9">
        <f t="shared" si="3"/>
        <v>39.32562095951004</v>
      </c>
    </row>
    <row r="44" spans="1:7" ht="12.75" x14ac:dyDescent="0.2">
      <c r="A44" s="7" t="s">
        <v>83</v>
      </c>
      <c r="B44" s="23">
        <v>463.77</v>
      </c>
      <c r="C44" s="23">
        <v>900</v>
      </c>
      <c r="D44" s="23">
        <v>900</v>
      </c>
      <c r="E44" s="23">
        <v>187.59</v>
      </c>
      <c r="F44" s="8">
        <f t="shared" si="2"/>
        <v>40.448929426224204</v>
      </c>
      <c r="G44" s="9">
        <f t="shared" si="3"/>
        <v>20.843333333333334</v>
      </c>
    </row>
    <row r="45" spans="1:7" ht="12.75" x14ac:dyDescent="0.2">
      <c r="A45" s="30" t="s">
        <v>100</v>
      </c>
      <c r="B45" s="23">
        <v>255.08</v>
      </c>
      <c r="C45" s="23">
        <v>500</v>
      </c>
      <c r="D45" s="23">
        <v>500</v>
      </c>
      <c r="E45" s="23">
        <v>103.14</v>
      </c>
      <c r="F45" s="8">
        <f t="shared" si="2"/>
        <v>40.434373529872978</v>
      </c>
      <c r="G45" s="9">
        <f t="shared" si="3"/>
        <v>20.628</v>
      </c>
    </row>
    <row r="46" spans="1:7" ht="12.75" x14ac:dyDescent="0.2">
      <c r="A46" s="30" t="s">
        <v>101</v>
      </c>
      <c r="B46" s="23">
        <v>255.08</v>
      </c>
      <c r="C46" s="23">
        <v>500</v>
      </c>
      <c r="D46" s="23">
        <v>500</v>
      </c>
      <c r="E46" s="23">
        <v>103.14</v>
      </c>
      <c r="F46" s="8">
        <f t="shared" si="2"/>
        <v>40.434373529872978</v>
      </c>
      <c r="G46" s="9">
        <f t="shared" si="3"/>
        <v>20.628</v>
      </c>
    </row>
    <row r="47" spans="1:7" ht="12.75" x14ac:dyDescent="0.2">
      <c r="A47" s="30" t="s">
        <v>96</v>
      </c>
      <c r="B47" s="23">
        <v>208.69</v>
      </c>
      <c r="C47" s="23">
        <v>400</v>
      </c>
      <c r="D47" s="23">
        <v>400</v>
      </c>
      <c r="E47" s="23">
        <v>84.45</v>
      </c>
      <c r="F47" s="8">
        <f t="shared" si="2"/>
        <v>40.466720973693036</v>
      </c>
      <c r="G47" s="9">
        <f t="shared" si="3"/>
        <v>21.112500000000001</v>
      </c>
    </row>
    <row r="48" spans="1:7" ht="25.5" x14ac:dyDescent="0.2">
      <c r="A48" s="30" t="s">
        <v>97</v>
      </c>
      <c r="B48" s="23">
        <v>208.69</v>
      </c>
      <c r="C48" s="23">
        <v>400</v>
      </c>
      <c r="D48" s="23">
        <v>400</v>
      </c>
      <c r="E48" s="23">
        <v>84.45</v>
      </c>
      <c r="F48" s="8">
        <f t="shared" si="2"/>
        <v>40.466720973693036</v>
      </c>
      <c r="G48" s="9">
        <f t="shared" si="3"/>
        <v>21.112500000000001</v>
      </c>
    </row>
    <row r="49" spans="1:7" ht="12.75" x14ac:dyDescent="0.2">
      <c r="A49" s="7" t="s">
        <v>13</v>
      </c>
      <c r="B49" s="8">
        <v>657643.66</v>
      </c>
      <c r="C49" s="8">
        <v>1957000</v>
      </c>
      <c r="D49" s="8">
        <v>1957000</v>
      </c>
      <c r="E49" s="8">
        <v>924163.59</v>
      </c>
      <c r="F49" s="8">
        <f t="shared" si="2"/>
        <v>140.52649576215788</v>
      </c>
      <c r="G49" s="9">
        <f t="shared" si="3"/>
        <v>47.223484414920797</v>
      </c>
    </row>
    <row r="50" spans="1:7" ht="12.75" x14ac:dyDescent="0.2">
      <c r="A50" s="7" t="s">
        <v>86</v>
      </c>
      <c r="B50" s="8">
        <v>548945.78</v>
      </c>
      <c r="C50" s="8">
        <v>1807000</v>
      </c>
      <c r="D50" s="8">
        <v>1807000</v>
      </c>
      <c r="E50" s="8">
        <v>812129.91</v>
      </c>
      <c r="F50" s="8">
        <f t="shared" si="2"/>
        <v>147.94355646563127</v>
      </c>
      <c r="G50" s="9">
        <f t="shared" si="3"/>
        <v>44.943547869396795</v>
      </c>
    </row>
    <row r="51" spans="1:7" ht="12.75" x14ac:dyDescent="0.2">
      <c r="A51" s="30" t="s">
        <v>100</v>
      </c>
      <c r="B51" s="8">
        <v>474328.12</v>
      </c>
      <c r="C51" s="8">
        <v>1504000</v>
      </c>
      <c r="D51" s="8">
        <v>1504000</v>
      </c>
      <c r="E51" s="8">
        <v>412764.05</v>
      </c>
      <c r="F51" s="8">
        <f t="shared" si="2"/>
        <v>87.020784262168561</v>
      </c>
      <c r="G51" s="9">
        <f t="shared" si="3"/>
        <v>27.444418218085104</v>
      </c>
    </row>
    <row r="52" spans="1:7" ht="12.75" x14ac:dyDescent="0.2">
      <c r="A52" s="30" t="s">
        <v>101</v>
      </c>
      <c r="B52" s="8">
        <v>474328.12</v>
      </c>
      <c r="C52" s="8">
        <v>1504000</v>
      </c>
      <c r="D52" s="8">
        <v>1504000</v>
      </c>
      <c r="E52" s="8">
        <v>412764.05</v>
      </c>
      <c r="F52" s="8">
        <f t="shared" si="2"/>
        <v>87.020784262168561</v>
      </c>
      <c r="G52" s="9">
        <f t="shared" si="3"/>
        <v>27.444418218085104</v>
      </c>
    </row>
    <row r="53" spans="1:7" ht="12.75" x14ac:dyDescent="0.2">
      <c r="A53" s="30" t="s">
        <v>98</v>
      </c>
      <c r="B53" s="8">
        <v>4416.12</v>
      </c>
      <c r="C53" s="8">
        <v>3000</v>
      </c>
      <c r="D53" s="8">
        <v>3000</v>
      </c>
      <c r="E53" s="7"/>
      <c r="F53" s="8"/>
      <c r="G53" s="9"/>
    </row>
    <row r="54" spans="1:7" ht="12.75" x14ac:dyDescent="0.2">
      <c r="A54" s="30" t="s">
        <v>99</v>
      </c>
      <c r="B54" s="7"/>
      <c r="C54" s="8">
        <v>3000</v>
      </c>
      <c r="D54" s="8">
        <v>3000</v>
      </c>
      <c r="E54" s="7"/>
      <c r="F54" s="8"/>
      <c r="G54" s="9"/>
    </row>
    <row r="55" spans="1:7" ht="12.75" x14ac:dyDescent="0.2">
      <c r="A55" s="30" t="s">
        <v>104</v>
      </c>
      <c r="B55" s="8">
        <v>4416.12</v>
      </c>
      <c r="C55" s="7"/>
      <c r="D55" s="7"/>
      <c r="E55" s="7"/>
      <c r="F55" s="8"/>
      <c r="G55" s="9"/>
    </row>
    <row r="56" spans="1:7" ht="12.75" x14ac:dyDescent="0.2">
      <c r="A56" s="30" t="s">
        <v>96</v>
      </c>
      <c r="B56" s="8">
        <v>70201.539999999994</v>
      </c>
      <c r="C56" s="8">
        <v>300000</v>
      </c>
      <c r="D56" s="8">
        <v>300000</v>
      </c>
      <c r="E56" s="8">
        <v>101392.41</v>
      </c>
      <c r="F56" s="8">
        <f t="shared" si="2"/>
        <v>144.43046406104483</v>
      </c>
      <c r="G56" s="9">
        <f t="shared" si="3"/>
        <v>33.797470000000004</v>
      </c>
    </row>
    <row r="57" spans="1:7" ht="25.5" x14ac:dyDescent="0.2">
      <c r="A57" s="30" t="s">
        <v>97</v>
      </c>
      <c r="B57" s="8">
        <v>70201.539999999994</v>
      </c>
      <c r="C57" s="8">
        <v>300000</v>
      </c>
      <c r="D57" s="8">
        <v>300000</v>
      </c>
      <c r="E57" s="8">
        <v>101392.41</v>
      </c>
      <c r="F57" s="8">
        <f t="shared" si="2"/>
        <v>144.43046406104483</v>
      </c>
      <c r="G57" s="9">
        <f t="shared" si="3"/>
        <v>33.797470000000004</v>
      </c>
    </row>
    <row r="58" spans="1:7" ht="12.75" x14ac:dyDescent="0.2">
      <c r="A58" s="30" t="s">
        <v>106</v>
      </c>
      <c r="B58" s="7"/>
      <c r="C58" s="7"/>
      <c r="D58" s="7"/>
      <c r="E58" s="8">
        <v>297973.45</v>
      </c>
      <c r="F58" s="8"/>
      <c r="G58" s="9"/>
    </row>
    <row r="59" spans="1:7" ht="12.75" x14ac:dyDescent="0.2">
      <c r="A59" s="30" t="s">
        <v>107</v>
      </c>
      <c r="B59" s="7"/>
      <c r="C59" s="7"/>
      <c r="D59" s="7"/>
      <c r="E59" s="8">
        <v>297973.45</v>
      </c>
      <c r="F59" s="8"/>
      <c r="G59" s="9"/>
    </row>
    <row r="60" spans="1:7" ht="12.75" x14ac:dyDescent="0.2">
      <c r="A60" s="7" t="s">
        <v>91</v>
      </c>
      <c r="B60" s="8">
        <v>108697.88</v>
      </c>
      <c r="C60" s="8">
        <v>150000</v>
      </c>
      <c r="D60" s="8">
        <v>150000</v>
      </c>
      <c r="E60" s="8">
        <v>112033.68</v>
      </c>
      <c r="F60" s="8">
        <f t="shared" si="2"/>
        <v>103.06887310037693</v>
      </c>
      <c r="G60" s="9">
        <f t="shared" si="3"/>
        <v>74.689120000000003</v>
      </c>
    </row>
    <row r="61" spans="1:7" ht="12.75" x14ac:dyDescent="0.2">
      <c r="A61" s="30" t="s">
        <v>100</v>
      </c>
      <c r="B61" s="8">
        <v>108697.88</v>
      </c>
      <c r="C61" s="8">
        <v>150000</v>
      </c>
      <c r="D61" s="8">
        <v>150000</v>
      </c>
      <c r="E61" s="8">
        <v>112033.68</v>
      </c>
      <c r="F61" s="8">
        <f t="shared" si="2"/>
        <v>103.06887310037693</v>
      </c>
      <c r="G61" s="9">
        <f t="shared" si="3"/>
        <v>74.689120000000003</v>
      </c>
    </row>
    <row r="62" spans="1:7" ht="12.75" x14ac:dyDescent="0.2">
      <c r="A62" s="30" t="s">
        <v>101</v>
      </c>
      <c r="B62" s="8">
        <v>108697.88</v>
      </c>
      <c r="C62" s="8">
        <v>150000</v>
      </c>
      <c r="D62" s="8">
        <v>150000</v>
      </c>
      <c r="E62" s="8">
        <v>112033.68</v>
      </c>
      <c r="F62" s="8">
        <f t="shared" si="2"/>
        <v>103.06887310037693</v>
      </c>
      <c r="G62" s="9">
        <f t="shared" si="3"/>
        <v>74.689120000000003</v>
      </c>
    </row>
    <row r="63" spans="1:7" ht="12.75" x14ac:dyDescent="0.2">
      <c r="A63" s="27" t="s">
        <v>94</v>
      </c>
      <c r="B63" s="28">
        <v>898684.01</v>
      </c>
      <c r="C63" s="28">
        <v>2733000</v>
      </c>
      <c r="D63" s="28">
        <v>2733000</v>
      </c>
      <c r="E63" s="28">
        <v>1218868.5</v>
      </c>
      <c r="F63" s="31">
        <f t="shared" si="2"/>
        <v>135.62815032171318</v>
      </c>
      <c r="G63" s="32">
        <f t="shared" si="3"/>
        <v>44.59818880351262</v>
      </c>
    </row>
    <row r="66" spans="2:5" x14ac:dyDescent="0.2">
      <c r="E66" s="16"/>
    </row>
    <row r="67" spans="2:5" x14ac:dyDescent="0.2">
      <c r="B67" s="16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"/>
  <sheetViews>
    <sheetView workbookViewId="0">
      <selection activeCell="A13" sqref="A13"/>
    </sheetView>
  </sheetViews>
  <sheetFormatPr defaultRowHeight="11.25" x14ac:dyDescent="0.15"/>
  <cols>
    <col min="1" max="1" width="49.85546875" style="1" customWidth="1"/>
    <col min="2" max="2" width="18.7109375" style="1" customWidth="1"/>
    <col min="3" max="3" width="23.140625" style="1" bestFit="1" customWidth="1"/>
    <col min="4" max="4" width="23" style="1" bestFit="1" customWidth="1"/>
    <col min="5" max="5" width="16.7109375" style="1" bestFit="1" customWidth="1"/>
    <col min="6" max="7" width="17.28515625" style="1" bestFit="1" customWidth="1"/>
    <col min="8" max="16384" width="9.140625" style="1"/>
  </cols>
  <sheetData>
    <row r="1" spans="1:7" x14ac:dyDescent="0.15">
      <c r="A1" s="85" t="s">
        <v>0</v>
      </c>
      <c r="B1" s="85"/>
      <c r="C1" s="85"/>
      <c r="D1" s="85"/>
      <c r="E1" s="85"/>
      <c r="F1" s="85"/>
      <c r="G1" s="85"/>
    </row>
    <row r="2" spans="1:7" ht="12" x14ac:dyDescent="0.2">
      <c r="A2" s="86" t="s">
        <v>1</v>
      </c>
      <c r="B2" s="86"/>
      <c r="C2" s="86"/>
      <c r="D2" s="86"/>
      <c r="E2" s="86"/>
      <c r="F2" s="86"/>
      <c r="G2" s="86"/>
    </row>
    <row r="3" spans="1:7" ht="12.75" thickBot="1" x14ac:dyDescent="0.25">
      <c r="A3" s="87" t="s">
        <v>108</v>
      </c>
      <c r="B3" s="87"/>
      <c r="C3" s="87"/>
      <c r="D3" s="87"/>
      <c r="E3" s="87"/>
      <c r="F3" s="87"/>
      <c r="G3" s="87"/>
    </row>
    <row r="4" spans="1:7" ht="26.25" thickBot="1" x14ac:dyDescent="0.2">
      <c r="A4" s="33" t="s">
        <v>3</v>
      </c>
      <c r="B4" s="3" t="s">
        <v>23</v>
      </c>
      <c r="C4" s="3" t="s">
        <v>5</v>
      </c>
      <c r="D4" s="3" t="s">
        <v>6</v>
      </c>
      <c r="E4" s="3" t="s">
        <v>7</v>
      </c>
      <c r="F4" s="3" t="s">
        <v>8</v>
      </c>
      <c r="G4" s="4" t="s">
        <v>9</v>
      </c>
    </row>
    <row r="5" spans="1:7" ht="12.75" x14ac:dyDescent="0.2">
      <c r="A5" s="34" t="s">
        <v>109</v>
      </c>
      <c r="B5" s="35">
        <v>898684.01</v>
      </c>
      <c r="C5" s="35">
        <v>2733000</v>
      </c>
      <c r="D5" s="35">
        <v>2733000</v>
      </c>
      <c r="E5" s="35">
        <v>1218868.5</v>
      </c>
      <c r="F5" s="36">
        <v>135.63</v>
      </c>
      <c r="G5" s="37">
        <v>44.6</v>
      </c>
    </row>
    <row r="6" spans="1:7" ht="12.75" x14ac:dyDescent="0.2">
      <c r="A6" s="30" t="s">
        <v>110</v>
      </c>
      <c r="B6" s="8">
        <v>898684.01</v>
      </c>
      <c r="C6" s="8">
        <v>2733000</v>
      </c>
      <c r="D6" s="8">
        <v>2733000</v>
      </c>
      <c r="E6" s="8">
        <v>1218868.5</v>
      </c>
      <c r="F6" s="23">
        <v>135.63</v>
      </c>
      <c r="G6" s="38">
        <v>44.6</v>
      </c>
    </row>
    <row r="7" spans="1:7" ht="12.75" x14ac:dyDescent="0.2">
      <c r="A7" s="30" t="s">
        <v>111</v>
      </c>
      <c r="B7" s="8">
        <v>898684.01</v>
      </c>
      <c r="C7" s="8">
        <v>2733000</v>
      </c>
      <c r="D7" s="8">
        <v>2733000</v>
      </c>
      <c r="E7" s="8">
        <v>1218868.5</v>
      </c>
      <c r="F7" s="23">
        <v>135.63</v>
      </c>
      <c r="G7" s="38">
        <v>44.6</v>
      </c>
    </row>
    <row r="8" spans="1:7" ht="12.75" x14ac:dyDescent="0.2">
      <c r="A8" s="30" t="s">
        <v>112</v>
      </c>
      <c r="B8" s="8">
        <v>898684.01</v>
      </c>
      <c r="C8" s="8">
        <v>2733000</v>
      </c>
      <c r="D8" s="8">
        <v>2733000</v>
      </c>
      <c r="E8" s="8">
        <v>1218868.5</v>
      </c>
      <c r="F8" s="23">
        <v>135.63</v>
      </c>
      <c r="G8" s="38">
        <v>44.6</v>
      </c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01"/>
  <sheetViews>
    <sheetView topLeftCell="A133" workbookViewId="0">
      <selection activeCell="K21" sqref="K21"/>
    </sheetView>
  </sheetViews>
  <sheetFormatPr defaultRowHeight="11.25" x14ac:dyDescent="0.15"/>
  <cols>
    <col min="1" max="1" width="50.5703125" style="1" customWidth="1"/>
    <col min="2" max="2" width="18.7109375" style="1" bestFit="1" customWidth="1"/>
    <col min="3" max="3" width="23.140625" style="1" bestFit="1" customWidth="1"/>
    <col min="4" max="4" width="23" style="1" bestFit="1" customWidth="1"/>
    <col min="5" max="5" width="16.7109375" style="1" bestFit="1" customWidth="1"/>
    <col min="6" max="6" width="17.28515625" style="1" hidden="1" customWidth="1"/>
    <col min="7" max="7" width="17.28515625" style="58" bestFit="1" customWidth="1"/>
    <col min="8" max="8" width="9.140625" style="1"/>
    <col min="9" max="9" width="11.42578125" style="1" bestFit="1" customWidth="1"/>
    <col min="10" max="16384" width="9.140625" style="1"/>
  </cols>
  <sheetData>
    <row r="1" spans="1:7" x14ac:dyDescent="0.15">
      <c r="A1" s="85" t="s">
        <v>0</v>
      </c>
      <c r="B1" s="85"/>
      <c r="C1" s="85"/>
      <c r="D1" s="85"/>
      <c r="E1" s="85"/>
      <c r="F1" s="85"/>
      <c r="G1" s="85"/>
    </row>
    <row r="2" spans="1:7" ht="12" x14ac:dyDescent="0.2">
      <c r="A2" s="86" t="s">
        <v>113</v>
      </c>
      <c r="B2" s="86"/>
      <c r="C2" s="86"/>
      <c r="D2" s="86"/>
      <c r="E2" s="86"/>
      <c r="F2" s="86"/>
      <c r="G2" s="86"/>
    </row>
    <row r="3" spans="1:7" ht="12.75" thickBot="1" x14ac:dyDescent="0.25">
      <c r="A3" s="87" t="s">
        <v>114</v>
      </c>
      <c r="B3" s="87"/>
      <c r="C3" s="87"/>
      <c r="D3" s="87"/>
      <c r="E3" s="87"/>
      <c r="F3" s="87"/>
      <c r="G3" s="87"/>
    </row>
    <row r="4" spans="1:7" ht="30.75" customHeight="1" thickBot="1" x14ac:dyDescent="0.2">
      <c r="A4" s="33" t="s">
        <v>3</v>
      </c>
      <c r="B4" s="3" t="s">
        <v>23</v>
      </c>
      <c r="C4" s="3" t="s">
        <v>5</v>
      </c>
      <c r="D4" s="3" t="s">
        <v>6</v>
      </c>
      <c r="E4" s="3" t="s">
        <v>7</v>
      </c>
      <c r="F4" s="39" t="s">
        <v>115</v>
      </c>
      <c r="G4" s="40" t="s">
        <v>9</v>
      </c>
    </row>
    <row r="5" spans="1:7" ht="12.75" x14ac:dyDescent="0.2">
      <c r="A5" s="41" t="s">
        <v>116</v>
      </c>
      <c r="B5" s="35">
        <v>898684.01</v>
      </c>
      <c r="C5" s="35">
        <v>2733000</v>
      </c>
      <c r="D5" s="35">
        <v>2733000</v>
      </c>
      <c r="E5" s="35">
        <v>1218868.5</v>
      </c>
      <c r="F5" s="36">
        <v>135.63</v>
      </c>
      <c r="G5" s="42">
        <f>E5/D5*100</f>
        <v>44.59818880351262</v>
      </c>
    </row>
    <row r="6" spans="1:7" ht="12.75" x14ac:dyDescent="0.2">
      <c r="A6" s="7" t="s">
        <v>117</v>
      </c>
      <c r="B6" s="8">
        <v>898684.01</v>
      </c>
      <c r="C6" s="8">
        <v>2733000</v>
      </c>
      <c r="D6" s="8">
        <v>2733000</v>
      </c>
      <c r="E6" s="8">
        <v>1218868.5</v>
      </c>
      <c r="F6" s="23">
        <v>135.63</v>
      </c>
      <c r="G6" s="43">
        <f t="shared" ref="G6:G67" si="0">E6/D6*100</f>
        <v>44.59818880351262</v>
      </c>
    </row>
    <row r="7" spans="1:7" ht="12.75" x14ac:dyDescent="0.2">
      <c r="A7" s="30" t="s">
        <v>101</v>
      </c>
      <c r="B7" s="8">
        <v>720061.04</v>
      </c>
      <c r="C7" s="8">
        <f>1759470+300000</f>
        <v>2059470</v>
      </c>
      <c r="D7" s="8">
        <v>2059470</v>
      </c>
      <c r="E7" s="8">
        <v>670495.09</v>
      </c>
      <c r="F7" s="23">
        <v>93.12</v>
      </c>
      <c r="G7" s="43">
        <f t="shared" si="0"/>
        <v>32.556681573414522</v>
      </c>
    </row>
    <row r="8" spans="1:7" ht="12.75" x14ac:dyDescent="0.2">
      <c r="A8" s="30" t="s">
        <v>102</v>
      </c>
      <c r="B8" s="7"/>
      <c r="C8" s="8">
        <v>66710</v>
      </c>
      <c r="D8" s="8">
        <v>66710</v>
      </c>
      <c r="E8" s="8">
        <v>16979.63</v>
      </c>
      <c r="F8" s="7"/>
      <c r="G8" s="43">
        <f t="shared" si="0"/>
        <v>25.452900614600509</v>
      </c>
    </row>
    <row r="9" spans="1:7" ht="12.75" x14ac:dyDescent="0.2">
      <c r="A9" s="30" t="s">
        <v>99</v>
      </c>
      <c r="B9" s="8">
        <v>2800.38</v>
      </c>
      <c r="C9" s="8">
        <v>9750</v>
      </c>
      <c r="D9" s="8">
        <v>9750</v>
      </c>
      <c r="E9" s="8">
        <v>3012.01</v>
      </c>
      <c r="F9" s="23">
        <v>107.56</v>
      </c>
      <c r="G9" s="43">
        <f t="shared" si="0"/>
        <v>30.892410256410258</v>
      </c>
    </row>
    <row r="10" spans="1:7" ht="25.5" x14ac:dyDescent="0.2">
      <c r="A10" s="30" t="s">
        <v>97</v>
      </c>
      <c r="B10" s="8">
        <v>168420.61</v>
      </c>
      <c r="C10" s="8">
        <v>597070</v>
      </c>
      <c r="D10" s="8">
        <v>597070</v>
      </c>
      <c r="E10" s="8">
        <v>230408.32000000001</v>
      </c>
      <c r="F10" s="23">
        <v>136.81</v>
      </c>
      <c r="G10" s="43">
        <f t="shared" si="0"/>
        <v>38.589833687842294</v>
      </c>
    </row>
    <row r="11" spans="1:7" ht="12.75" x14ac:dyDescent="0.2">
      <c r="A11" s="30" t="s">
        <v>107</v>
      </c>
      <c r="B11" s="8">
        <v>7401.98</v>
      </c>
      <c r="C11" s="7"/>
      <c r="D11" s="7"/>
      <c r="E11" s="8">
        <v>297973.45</v>
      </c>
      <c r="F11" s="7"/>
      <c r="G11" s="43"/>
    </row>
    <row r="12" spans="1:7" ht="12.75" x14ac:dyDescent="0.2">
      <c r="A12" s="44" t="s">
        <v>118</v>
      </c>
      <c r="B12" s="45">
        <v>229201.47</v>
      </c>
      <c r="C12" s="45">
        <v>626660</v>
      </c>
      <c r="D12" s="45">
        <v>626660</v>
      </c>
      <c r="E12" s="45">
        <v>274409.27</v>
      </c>
      <c r="F12" s="46">
        <v>119.72</v>
      </c>
      <c r="G12" s="43">
        <f t="shared" si="0"/>
        <v>43.789179140203622</v>
      </c>
    </row>
    <row r="13" spans="1:7" ht="12.75" x14ac:dyDescent="0.2">
      <c r="A13" s="47" t="s">
        <v>119</v>
      </c>
      <c r="B13" s="48">
        <v>229201.47</v>
      </c>
      <c r="C13" s="48">
        <v>626660</v>
      </c>
      <c r="D13" s="48">
        <v>626660</v>
      </c>
      <c r="E13" s="48">
        <v>274409.27</v>
      </c>
      <c r="F13" s="49">
        <v>119.72</v>
      </c>
      <c r="G13" s="43">
        <f t="shared" si="0"/>
        <v>43.789179140203622</v>
      </c>
    </row>
    <row r="14" spans="1:7" ht="12.75" x14ac:dyDescent="0.2">
      <c r="A14" s="50" t="s">
        <v>101</v>
      </c>
      <c r="B14" s="51">
        <v>120780.04</v>
      </c>
      <c r="C14" s="51">
        <v>342790</v>
      </c>
      <c r="D14" s="51">
        <v>342790</v>
      </c>
      <c r="E14" s="51">
        <v>142381.35</v>
      </c>
      <c r="F14" s="52">
        <v>117.88</v>
      </c>
      <c r="G14" s="53">
        <f t="shared" si="0"/>
        <v>41.536027888794891</v>
      </c>
    </row>
    <row r="15" spans="1:7" ht="12.75" x14ac:dyDescent="0.2">
      <c r="A15" s="54" t="s">
        <v>12</v>
      </c>
      <c r="B15" s="8">
        <v>118575.03999999999</v>
      </c>
      <c r="C15" s="8">
        <v>338790</v>
      </c>
      <c r="D15" s="8">
        <v>338790</v>
      </c>
      <c r="E15" s="8">
        <v>140841.35</v>
      </c>
      <c r="F15" s="23">
        <v>118.78</v>
      </c>
      <c r="G15" s="43">
        <f t="shared" si="0"/>
        <v>41.571873431919485</v>
      </c>
    </row>
    <row r="16" spans="1:7" ht="12.75" x14ac:dyDescent="0.2">
      <c r="A16" s="54" t="s">
        <v>47</v>
      </c>
      <c r="B16" s="8">
        <v>102223.18</v>
      </c>
      <c r="C16" s="8">
        <v>287980</v>
      </c>
      <c r="D16" s="8">
        <v>287980</v>
      </c>
      <c r="E16" s="8">
        <v>119872.68</v>
      </c>
      <c r="F16" s="23">
        <v>117.27</v>
      </c>
      <c r="G16" s="43">
        <f t="shared" si="0"/>
        <v>41.625348982568234</v>
      </c>
    </row>
    <row r="17" spans="1:7" ht="12.75" x14ac:dyDescent="0.2">
      <c r="A17" s="55" t="s">
        <v>48</v>
      </c>
      <c r="B17" s="8">
        <v>80377.990000000005</v>
      </c>
      <c r="C17" s="8">
        <v>213680</v>
      </c>
      <c r="D17" s="8">
        <v>213680</v>
      </c>
      <c r="E17" s="8">
        <v>92620.07</v>
      </c>
      <c r="F17" s="23">
        <v>115.23</v>
      </c>
      <c r="G17" s="43">
        <f t="shared" si="0"/>
        <v>43.345221827031075</v>
      </c>
    </row>
    <row r="18" spans="1:7" ht="12.75" x14ac:dyDescent="0.2">
      <c r="A18" s="55" t="s">
        <v>49</v>
      </c>
      <c r="B18" s="8">
        <v>80377.990000000005</v>
      </c>
      <c r="C18" s="8">
        <v>213680</v>
      </c>
      <c r="D18" s="8">
        <v>213680</v>
      </c>
      <c r="E18" s="8">
        <v>92620.07</v>
      </c>
      <c r="F18" s="23">
        <v>115.23</v>
      </c>
      <c r="G18" s="43">
        <f t="shared" si="0"/>
        <v>43.345221827031075</v>
      </c>
    </row>
    <row r="19" spans="1:7" ht="12.75" x14ac:dyDescent="0.2">
      <c r="A19" s="55" t="s">
        <v>50</v>
      </c>
      <c r="B19" s="8">
        <v>8224.41</v>
      </c>
      <c r="C19" s="8">
        <v>35800</v>
      </c>
      <c r="D19" s="8">
        <v>35800</v>
      </c>
      <c r="E19" s="8">
        <v>12010.95</v>
      </c>
      <c r="F19" s="23">
        <v>146.04</v>
      </c>
      <c r="G19" s="43">
        <f t="shared" si="0"/>
        <v>33.550139664804476</v>
      </c>
    </row>
    <row r="20" spans="1:7" ht="12.75" x14ac:dyDescent="0.2">
      <c r="A20" s="55" t="s">
        <v>51</v>
      </c>
      <c r="B20" s="8">
        <v>8224.41</v>
      </c>
      <c r="C20" s="8">
        <v>35800</v>
      </c>
      <c r="D20" s="8">
        <v>35800</v>
      </c>
      <c r="E20" s="8">
        <v>12010.95</v>
      </c>
      <c r="F20" s="23">
        <v>146.04</v>
      </c>
      <c r="G20" s="43">
        <f t="shared" si="0"/>
        <v>33.550139664804476</v>
      </c>
    </row>
    <row r="21" spans="1:7" ht="12.75" x14ac:dyDescent="0.2">
      <c r="A21" s="55" t="s">
        <v>52</v>
      </c>
      <c r="B21" s="8">
        <v>13620.78</v>
      </c>
      <c r="C21" s="8">
        <v>38500</v>
      </c>
      <c r="D21" s="8">
        <v>38500</v>
      </c>
      <c r="E21" s="8">
        <v>15241.66</v>
      </c>
      <c r="F21" s="23">
        <v>111.9</v>
      </c>
      <c r="G21" s="43">
        <f t="shared" si="0"/>
        <v>39.588727272727269</v>
      </c>
    </row>
    <row r="22" spans="1:7" ht="12.75" x14ac:dyDescent="0.2">
      <c r="A22" s="55" t="s">
        <v>53</v>
      </c>
      <c r="B22" s="8">
        <v>13620.78</v>
      </c>
      <c r="C22" s="8">
        <v>38500</v>
      </c>
      <c r="D22" s="8">
        <v>38500</v>
      </c>
      <c r="E22" s="8">
        <v>15241.66</v>
      </c>
      <c r="F22" s="23">
        <v>111.9</v>
      </c>
      <c r="G22" s="43">
        <f t="shared" si="0"/>
        <v>39.588727272727269</v>
      </c>
    </row>
    <row r="23" spans="1:7" ht="12.75" x14ac:dyDescent="0.2">
      <c r="A23" s="54" t="s">
        <v>54</v>
      </c>
      <c r="B23" s="8">
        <v>16096.78</v>
      </c>
      <c r="C23" s="8">
        <v>50310</v>
      </c>
      <c r="D23" s="8">
        <v>50310</v>
      </c>
      <c r="E23" s="8">
        <v>20865.53</v>
      </c>
      <c r="F23" s="23">
        <v>129.63</v>
      </c>
      <c r="G23" s="43">
        <f t="shared" si="0"/>
        <v>41.473921685549591</v>
      </c>
    </row>
    <row r="24" spans="1:7" ht="12.75" x14ac:dyDescent="0.2">
      <c r="A24" s="55" t="s">
        <v>55</v>
      </c>
      <c r="B24" s="8">
        <v>5069.42</v>
      </c>
      <c r="C24" s="8">
        <v>11650</v>
      </c>
      <c r="D24" s="8">
        <v>11650</v>
      </c>
      <c r="E24" s="8">
        <v>5362.65</v>
      </c>
      <c r="F24" s="23">
        <v>105.78</v>
      </c>
      <c r="G24" s="43">
        <f t="shared" si="0"/>
        <v>46.031330472103001</v>
      </c>
    </row>
    <row r="25" spans="1:7" ht="12.75" x14ac:dyDescent="0.2">
      <c r="A25" s="55" t="s">
        <v>56</v>
      </c>
      <c r="B25" s="8">
        <v>2242.6</v>
      </c>
      <c r="C25" s="8">
        <v>5400</v>
      </c>
      <c r="D25" s="8">
        <v>5400</v>
      </c>
      <c r="E25" s="8">
        <v>2409.98</v>
      </c>
      <c r="F25" s="23">
        <v>107.46</v>
      </c>
      <c r="G25" s="43">
        <f t="shared" si="0"/>
        <v>44.629259259259257</v>
      </c>
    </row>
    <row r="26" spans="1:7" ht="25.5" x14ac:dyDescent="0.2">
      <c r="A26" s="55" t="s">
        <v>57</v>
      </c>
      <c r="B26" s="8">
        <v>2208.0700000000002</v>
      </c>
      <c r="C26" s="8">
        <v>5150</v>
      </c>
      <c r="D26" s="8">
        <v>5150</v>
      </c>
      <c r="E26" s="8">
        <v>1935.37</v>
      </c>
      <c r="F26" s="23">
        <v>87.65</v>
      </c>
      <c r="G26" s="43">
        <f t="shared" si="0"/>
        <v>37.58</v>
      </c>
    </row>
    <row r="27" spans="1:7" ht="12.75" x14ac:dyDescent="0.2">
      <c r="A27" s="55" t="s">
        <v>58</v>
      </c>
      <c r="B27" s="23">
        <v>618.75</v>
      </c>
      <c r="C27" s="8">
        <v>1100</v>
      </c>
      <c r="D27" s="8">
        <v>1100</v>
      </c>
      <c r="E27" s="8">
        <v>1017.3</v>
      </c>
      <c r="F27" s="23">
        <v>164.41</v>
      </c>
      <c r="G27" s="43">
        <f t="shared" si="0"/>
        <v>92.48181818181817</v>
      </c>
    </row>
    <row r="28" spans="1:7" ht="12.75" x14ac:dyDescent="0.2">
      <c r="A28" s="55" t="s">
        <v>59</v>
      </c>
      <c r="B28" s="8">
        <v>2417.91</v>
      </c>
      <c r="C28" s="8">
        <v>6550</v>
      </c>
      <c r="D28" s="8">
        <v>6550</v>
      </c>
      <c r="E28" s="8">
        <v>2505.5</v>
      </c>
      <c r="F28" s="23">
        <v>103.62</v>
      </c>
      <c r="G28" s="43">
        <f t="shared" si="0"/>
        <v>38.251908396946568</v>
      </c>
    </row>
    <row r="29" spans="1:7" ht="12.75" x14ac:dyDescent="0.2">
      <c r="A29" s="55" t="s">
        <v>60</v>
      </c>
      <c r="B29" s="23">
        <v>721.29</v>
      </c>
      <c r="C29" s="8">
        <v>2040</v>
      </c>
      <c r="D29" s="8">
        <v>2040</v>
      </c>
      <c r="E29" s="23">
        <v>743.01</v>
      </c>
      <c r="F29" s="23">
        <v>103.01</v>
      </c>
      <c r="G29" s="43">
        <f t="shared" si="0"/>
        <v>36.422058823529412</v>
      </c>
    </row>
    <row r="30" spans="1:7" ht="12.75" x14ac:dyDescent="0.2">
      <c r="A30" s="55" t="s">
        <v>61</v>
      </c>
      <c r="B30" s="8">
        <v>1471.05</v>
      </c>
      <c r="C30" s="8">
        <v>3690</v>
      </c>
      <c r="D30" s="8">
        <v>3690</v>
      </c>
      <c r="E30" s="8">
        <v>1692.58</v>
      </c>
      <c r="F30" s="23">
        <v>115.06</v>
      </c>
      <c r="G30" s="43">
        <f t="shared" si="0"/>
        <v>45.869376693766931</v>
      </c>
    </row>
    <row r="31" spans="1:7" ht="25.5" x14ac:dyDescent="0.2">
      <c r="A31" s="55" t="s">
        <v>62</v>
      </c>
      <c r="B31" s="23">
        <v>5.94</v>
      </c>
      <c r="C31" s="23">
        <v>280</v>
      </c>
      <c r="D31" s="23">
        <v>280</v>
      </c>
      <c r="E31" s="23">
        <v>4.5999999999999996</v>
      </c>
      <c r="F31" s="23">
        <v>77.44</v>
      </c>
      <c r="G31" s="43">
        <f t="shared" si="0"/>
        <v>1.6428571428571428</v>
      </c>
    </row>
    <row r="32" spans="1:7" ht="12.75" x14ac:dyDescent="0.2">
      <c r="A32" s="55" t="s">
        <v>63</v>
      </c>
      <c r="B32" s="23">
        <v>219.63</v>
      </c>
      <c r="C32" s="23">
        <v>270</v>
      </c>
      <c r="D32" s="23">
        <v>270</v>
      </c>
      <c r="E32" s="23">
        <v>65.31</v>
      </c>
      <c r="F32" s="23">
        <v>29.74</v>
      </c>
      <c r="G32" s="43">
        <f t="shared" si="0"/>
        <v>24.18888888888889</v>
      </c>
    </row>
    <row r="33" spans="1:7" ht="12.75" x14ac:dyDescent="0.2">
      <c r="A33" s="55" t="s">
        <v>64</v>
      </c>
      <c r="B33" s="7"/>
      <c r="C33" s="23">
        <v>270</v>
      </c>
      <c r="D33" s="23">
        <v>270</v>
      </c>
      <c r="E33" s="7"/>
      <c r="F33" s="7"/>
      <c r="G33" s="43">
        <f t="shared" si="0"/>
        <v>0</v>
      </c>
    </row>
    <row r="34" spans="1:7" ht="12.75" x14ac:dyDescent="0.2">
      <c r="A34" s="55" t="s">
        <v>65</v>
      </c>
      <c r="B34" s="8">
        <v>7267.05</v>
      </c>
      <c r="C34" s="8">
        <v>27270</v>
      </c>
      <c r="D34" s="8">
        <v>27270</v>
      </c>
      <c r="E34" s="8">
        <v>9852.85</v>
      </c>
      <c r="F34" s="23">
        <v>135.58000000000001</v>
      </c>
      <c r="G34" s="43">
        <f t="shared" si="0"/>
        <v>36.130729739640636</v>
      </c>
    </row>
    <row r="35" spans="1:7" ht="12.75" x14ac:dyDescent="0.2">
      <c r="A35" s="55" t="s">
        <v>66</v>
      </c>
      <c r="B35" s="23">
        <v>697.96</v>
      </c>
      <c r="C35" s="8">
        <v>1930</v>
      </c>
      <c r="D35" s="8">
        <v>1930</v>
      </c>
      <c r="E35" s="23">
        <v>769.72</v>
      </c>
      <c r="F35" s="23">
        <v>110.28</v>
      </c>
      <c r="G35" s="43">
        <f t="shared" si="0"/>
        <v>39.881865284974097</v>
      </c>
    </row>
    <row r="36" spans="1:7" ht="12.75" x14ac:dyDescent="0.2">
      <c r="A36" s="55" t="s">
        <v>67</v>
      </c>
      <c r="B36" s="8">
        <v>3032.81</v>
      </c>
      <c r="C36" s="8">
        <v>5230</v>
      </c>
      <c r="D36" s="8">
        <v>5230</v>
      </c>
      <c r="E36" s="8">
        <v>2214.1</v>
      </c>
      <c r="F36" s="23">
        <v>73</v>
      </c>
      <c r="G36" s="43">
        <f t="shared" si="0"/>
        <v>42.334608030592733</v>
      </c>
    </row>
    <row r="37" spans="1:7" ht="12.75" x14ac:dyDescent="0.2">
      <c r="A37" s="55" t="s">
        <v>68</v>
      </c>
      <c r="B37" s="23">
        <v>684.35</v>
      </c>
      <c r="C37" s="8">
        <v>3300</v>
      </c>
      <c r="D37" s="8">
        <v>3300</v>
      </c>
      <c r="E37" s="8">
        <v>1855.62</v>
      </c>
      <c r="F37" s="23">
        <v>271.14999999999998</v>
      </c>
      <c r="G37" s="43">
        <f t="shared" si="0"/>
        <v>56.230909090909087</v>
      </c>
    </row>
    <row r="38" spans="1:7" ht="12.75" x14ac:dyDescent="0.2">
      <c r="A38" s="55" t="s">
        <v>69</v>
      </c>
      <c r="B38" s="23">
        <v>252.9</v>
      </c>
      <c r="C38" s="23">
        <v>600</v>
      </c>
      <c r="D38" s="23">
        <v>600</v>
      </c>
      <c r="E38" s="23">
        <v>244.59</v>
      </c>
      <c r="F38" s="23">
        <v>96.71</v>
      </c>
      <c r="G38" s="43">
        <f t="shared" si="0"/>
        <v>40.765000000000001</v>
      </c>
    </row>
    <row r="39" spans="1:7" ht="12.75" x14ac:dyDescent="0.2">
      <c r="A39" s="55" t="s">
        <v>70</v>
      </c>
      <c r="B39" s="7"/>
      <c r="C39" s="8">
        <v>1540</v>
      </c>
      <c r="D39" s="8">
        <v>1540</v>
      </c>
      <c r="E39" s="7"/>
      <c r="F39" s="7"/>
      <c r="G39" s="43">
        <f t="shared" si="0"/>
        <v>0</v>
      </c>
    </row>
    <row r="40" spans="1:7" ht="12.75" x14ac:dyDescent="0.2">
      <c r="A40" s="55" t="s">
        <v>71</v>
      </c>
      <c r="B40" s="7"/>
      <c r="C40" s="8">
        <v>6880</v>
      </c>
      <c r="D40" s="8">
        <v>6880</v>
      </c>
      <c r="E40" s="8">
        <v>1375</v>
      </c>
      <c r="F40" s="7"/>
      <c r="G40" s="43">
        <f t="shared" si="0"/>
        <v>19.98546511627907</v>
      </c>
    </row>
    <row r="41" spans="1:7" ht="12.75" x14ac:dyDescent="0.2">
      <c r="A41" s="55" t="s">
        <v>72</v>
      </c>
      <c r="B41" s="8">
        <v>2317.54</v>
      </c>
      <c r="C41" s="8">
        <v>6050</v>
      </c>
      <c r="D41" s="8">
        <v>6050</v>
      </c>
      <c r="E41" s="8">
        <v>2937.63</v>
      </c>
      <c r="F41" s="23">
        <v>126.76</v>
      </c>
      <c r="G41" s="43">
        <f t="shared" si="0"/>
        <v>48.555867768595043</v>
      </c>
    </row>
    <row r="42" spans="1:7" ht="12.75" x14ac:dyDescent="0.2">
      <c r="A42" s="55" t="s">
        <v>73</v>
      </c>
      <c r="B42" s="23">
        <v>281.49</v>
      </c>
      <c r="C42" s="8">
        <v>1740</v>
      </c>
      <c r="D42" s="8">
        <v>1740</v>
      </c>
      <c r="E42" s="23">
        <v>456.19</v>
      </c>
      <c r="F42" s="23">
        <v>162.06</v>
      </c>
      <c r="G42" s="43">
        <f t="shared" si="0"/>
        <v>26.21781609195402</v>
      </c>
    </row>
    <row r="43" spans="1:7" ht="25.5" x14ac:dyDescent="0.2">
      <c r="A43" s="55" t="s">
        <v>74</v>
      </c>
      <c r="B43" s="23">
        <v>0</v>
      </c>
      <c r="C43" s="23">
        <v>270</v>
      </c>
      <c r="D43" s="23">
        <v>270</v>
      </c>
      <c r="E43" s="23">
        <v>0</v>
      </c>
      <c r="F43" s="23">
        <v>0</v>
      </c>
      <c r="G43" s="43"/>
    </row>
    <row r="44" spans="1:7" ht="25.5" x14ac:dyDescent="0.2">
      <c r="A44" s="55" t="s">
        <v>75</v>
      </c>
      <c r="B44" s="7"/>
      <c r="C44" s="23">
        <v>270</v>
      </c>
      <c r="D44" s="23">
        <v>270</v>
      </c>
      <c r="E44" s="7"/>
      <c r="F44" s="7"/>
      <c r="G44" s="43"/>
    </row>
    <row r="45" spans="1:7" ht="12.75" x14ac:dyDescent="0.2">
      <c r="A45" s="55" t="s">
        <v>76</v>
      </c>
      <c r="B45" s="8">
        <v>1342.4</v>
      </c>
      <c r="C45" s="8">
        <v>4570</v>
      </c>
      <c r="D45" s="8">
        <v>4570</v>
      </c>
      <c r="E45" s="8">
        <v>3144.53</v>
      </c>
      <c r="F45" s="23">
        <v>234.25</v>
      </c>
      <c r="G45" s="43">
        <f t="shared" si="0"/>
        <v>68.808096280087526</v>
      </c>
    </row>
    <row r="46" spans="1:7" ht="12.75" x14ac:dyDescent="0.2">
      <c r="A46" s="55" t="s">
        <v>77</v>
      </c>
      <c r="B46" s="23">
        <v>808.69</v>
      </c>
      <c r="C46" s="8">
        <v>1100</v>
      </c>
      <c r="D46" s="8">
        <v>1100</v>
      </c>
      <c r="E46" s="23">
        <v>460.64</v>
      </c>
      <c r="F46" s="23">
        <v>56.96</v>
      </c>
      <c r="G46" s="43">
        <f t="shared" si="0"/>
        <v>41.876363636363635</v>
      </c>
    </row>
    <row r="47" spans="1:7" ht="12.75" x14ac:dyDescent="0.2">
      <c r="A47" s="55" t="s">
        <v>78</v>
      </c>
      <c r="B47" s="23">
        <v>190.67</v>
      </c>
      <c r="C47" s="8">
        <v>2200</v>
      </c>
      <c r="D47" s="8">
        <v>2200</v>
      </c>
      <c r="E47" s="23">
        <v>928.44</v>
      </c>
      <c r="F47" s="23">
        <v>486.94</v>
      </c>
      <c r="G47" s="43">
        <f t="shared" si="0"/>
        <v>42.201818181818183</v>
      </c>
    </row>
    <row r="48" spans="1:7" ht="12.75" x14ac:dyDescent="0.2">
      <c r="A48" s="55" t="s">
        <v>79</v>
      </c>
      <c r="B48" s="23">
        <v>308</v>
      </c>
      <c r="C48" s="23">
        <v>830</v>
      </c>
      <c r="D48" s="23">
        <v>830</v>
      </c>
      <c r="E48" s="23">
        <v>357.5</v>
      </c>
      <c r="F48" s="23">
        <v>116.07</v>
      </c>
      <c r="G48" s="43">
        <f t="shared" si="0"/>
        <v>43.07228915662651</v>
      </c>
    </row>
    <row r="49" spans="1:7" ht="12.75" x14ac:dyDescent="0.2">
      <c r="A49" s="55" t="s">
        <v>80</v>
      </c>
      <c r="B49" s="7"/>
      <c r="C49" s="23">
        <v>270</v>
      </c>
      <c r="D49" s="23">
        <v>270</v>
      </c>
      <c r="E49" s="23">
        <v>371.02</v>
      </c>
      <c r="F49" s="7"/>
      <c r="G49" s="43">
        <f t="shared" si="0"/>
        <v>137.4148148148148</v>
      </c>
    </row>
    <row r="50" spans="1:7" ht="12.75" x14ac:dyDescent="0.2">
      <c r="A50" s="55" t="s">
        <v>81</v>
      </c>
      <c r="B50" s="23">
        <v>0</v>
      </c>
      <c r="C50" s="23">
        <v>0</v>
      </c>
      <c r="D50" s="23">
        <v>0</v>
      </c>
      <c r="E50" s="23">
        <v>991.89</v>
      </c>
      <c r="F50" s="7"/>
      <c r="G50" s="43"/>
    </row>
    <row r="51" spans="1:7" ht="12.75" x14ac:dyDescent="0.2">
      <c r="A51" s="55" t="s">
        <v>82</v>
      </c>
      <c r="B51" s="23">
        <v>35.04</v>
      </c>
      <c r="C51" s="23">
        <v>170</v>
      </c>
      <c r="D51" s="23">
        <v>170</v>
      </c>
      <c r="E51" s="23">
        <v>35.04</v>
      </c>
      <c r="F51" s="23">
        <v>100</v>
      </c>
      <c r="G51" s="43">
        <f t="shared" si="0"/>
        <v>20.611764705882351</v>
      </c>
    </row>
    <row r="52" spans="1:7" ht="12.75" x14ac:dyDescent="0.2">
      <c r="A52" s="54" t="s">
        <v>83</v>
      </c>
      <c r="B52" s="23">
        <v>255.08</v>
      </c>
      <c r="C52" s="23">
        <v>500</v>
      </c>
      <c r="D52" s="23">
        <v>500</v>
      </c>
      <c r="E52" s="23">
        <v>103.14</v>
      </c>
      <c r="F52" s="23">
        <v>40.43</v>
      </c>
      <c r="G52" s="43">
        <f t="shared" si="0"/>
        <v>20.628</v>
      </c>
    </row>
    <row r="53" spans="1:7" ht="12.75" x14ac:dyDescent="0.2">
      <c r="A53" s="55" t="s">
        <v>84</v>
      </c>
      <c r="B53" s="23">
        <v>255.08</v>
      </c>
      <c r="C53" s="23">
        <v>500</v>
      </c>
      <c r="D53" s="23">
        <v>500</v>
      </c>
      <c r="E53" s="23">
        <v>103.14</v>
      </c>
      <c r="F53" s="23">
        <v>40.43</v>
      </c>
      <c r="G53" s="43">
        <f t="shared" si="0"/>
        <v>20.628</v>
      </c>
    </row>
    <row r="54" spans="1:7" ht="12.75" x14ac:dyDescent="0.2">
      <c r="A54" s="55" t="s">
        <v>85</v>
      </c>
      <c r="B54" s="23">
        <v>255.08</v>
      </c>
      <c r="C54" s="23">
        <v>500</v>
      </c>
      <c r="D54" s="23">
        <v>500</v>
      </c>
      <c r="E54" s="23">
        <v>103.14</v>
      </c>
      <c r="F54" s="23">
        <v>40.43</v>
      </c>
      <c r="G54" s="43">
        <f t="shared" si="0"/>
        <v>20.628</v>
      </c>
    </row>
    <row r="55" spans="1:7" ht="12.75" x14ac:dyDescent="0.2">
      <c r="A55" s="54" t="s">
        <v>13</v>
      </c>
      <c r="B55" s="8">
        <v>2205</v>
      </c>
      <c r="C55" s="8">
        <v>4000</v>
      </c>
      <c r="D55" s="8">
        <v>4000</v>
      </c>
      <c r="E55" s="8">
        <v>1540</v>
      </c>
      <c r="F55" s="23">
        <v>69.84</v>
      </c>
      <c r="G55" s="43">
        <f t="shared" si="0"/>
        <v>38.5</v>
      </c>
    </row>
    <row r="56" spans="1:7" ht="25.5" x14ac:dyDescent="0.2">
      <c r="A56" s="54" t="s">
        <v>86</v>
      </c>
      <c r="B56" s="8">
        <v>2205</v>
      </c>
      <c r="C56" s="8">
        <v>4000</v>
      </c>
      <c r="D56" s="8">
        <v>4000</v>
      </c>
      <c r="E56" s="8">
        <v>1540</v>
      </c>
      <c r="F56" s="23">
        <v>69.84</v>
      </c>
      <c r="G56" s="43">
        <f t="shared" si="0"/>
        <v>38.5</v>
      </c>
    </row>
    <row r="57" spans="1:7" ht="12.75" x14ac:dyDescent="0.2">
      <c r="A57" s="55" t="s">
        <v>89</v>
      </c>
      <c r="B57" s="8">
        <v>2205</v>
      </c>
      <c r="C57" s="8">
        <v>4000</v>
      </c>
      <c r="D57" s="8">
        <v>4000</v>
      </c>
      <c r="E57" s="8">
        <v>1540</v>
      </c>
      <c r="F57" s="23">
        <v>69.84</v>
      </c>
      <c r="G57" s="43">
        <f t="shared" si="0"/>
        <v>38.5</v>
      </c>
    </row>
    <row r="58" spans="1:7" ht="12.75" x14ac:dyDescent="0.2">
      <c r="A58" s="55" t="s">
        <v>90</v>
      </c>
      <c r="B58" s="8">
        <v>2205</v>
      </c>
      <c r="C58" s="8">
        <v>4000</v>
      </c>
      <c r="D58" s="8">
        <v>4000</v>
      </c>
      <c r="E58" s="8">
        <v>1540</v>
      </c>
      <c r="F58" s="23">
        <v>69.84</v>
      </c>
      <c r="G58" s="43">
        <f t="shared" si="0"/>
        <v>38.5</v>
      </c>
    </row>
    <row r="59" spans="1:7" ht="12.75" x14ac:dyDescent="0.2">
      <c r="A59" s="50" t="s">
        <v>99</v>
      </c>
      <c r="B59" s="51">
        <v>2800.38</v>
      </c>
      <c r="C59" s="51">
        <v>6750</v>
      </c>
      <c r="D59" s="51">
        <v>6750</v>
      </c>
      <c r="E59" s="51">
        <v>3012.01</v>
      </c>
      <c r="F59" s="52">
        <v>107.56</v>
      </c>
      <c r="G59" s="53">
        <f t="shared" si="0"/>
        <v>44.622370370370376</v>
      </c>
    </row>
    <row r="60" spans="1:7" ht="12.75" x14ac:dyDescent="0.2">
      <c r="A60" s="54" t="s">
        <v>12</v>
      </c>
      <c r="B60" s="8">
        <v>2800.38</v>
      </c>
      <c r="C60" s="8">
        <v>6750</v>
      </c>
      <c r="D60" s="8">
        <v>6750</v>
      </c>
      <c r="E60" s="8">
        <v>3012.01</v>
      </c>
      <c r="F60" s="23">
        <v>107.56</v>
      </c>
      <c r="G60" s="43">
        <f t="shared" si="0"/>
        <v>44.622370370370376</v>
      </c>
    </row>
    <row r="61" spans="1:7" ht="12.75" x14ac:dyDescent="0.2">
      <c r="A61" s="54" t="s">
        <v>54</v>
      </c>
      <c r="B61" s="8">
        <v>2800.38</v>
      </c>
      <c r="C61" s="8">
        <v>6750</v>
      </c>
      <c r="D61" s="8">
        <v>6750</v>
      </c>
      <c r="E61" s="8">
        <v>3012.01</v>
      </c>
      <c r="F61" s="23">
        <v>107.56</v>
      </c>
      <c r="G61" s="43">
        <f t="shared" si="0"/>
        <v>44.622370370370376</v>
      </c>
    </row>
    <row r="62" spans="1:7" ht="12.75" x14ac:dyDescent="0.2">
      <c r="A62" s="55" t="s">
        <v>59</v>
      </c>
      <c r="B62" s="8">
        <v>1746.25</v>
      </c>
      <c r="C62" s="8">
        <v>4300</v>
      </c>
      <c r="D62" s="8">
        <v>4300</v>
      </c>
      <c r="E62" s="8">
        <v>2009.22</v>
      </c>
      <c r="F62" s="23">
        <v>115.06</v>
      </c>
      <c r="G62" s="43">
        <f t="shared" si="0"/>
        <v>46.726046511627906</v>
      </c>
    </row>
    <row r="63" spans="1:7" ht="12.75" x14ac:dyDescent="0.2">
      <c r="A63" s="55" t="s">
        <v>61</v>
      </c>
      <c r="B63" s="8">
        <v>1746.25</v>
      </c>
      <c r="C63" s="8">
        <v>4300</v>
      </c>
      <c r="D63" s="8">
        <v>4300</v>
      </c>
      <c r="E63" s="8">
        <v>2009.22</v>
      </c>
      <c r="F63" s="23">
        <v>115.06</v>
      </c>
      <c r="G63" s="43">
        <f t="shared" si="0"/>
        <v>46.726046511627906</v>
      </c>
    </row>
    <row r="64" spans="1:7" ht="12.75" x14ac:dyDescent="0.2">
      <c r="A64" s="55" t="s">
        <v>65</v>
      </c>
      <c r="B64" s="8">
        <v>1054.1300000000001</v>
      </c>
      <c r="C64" s="8">
        <v>2450</v>
      </c>
      <c r="D64" s="8">
        <v>2450</v>
      </c>
      <c r="E64" s="8">
        <v>1002.79</v>
      </c>
      <c r="F64" s="23">
        <v>95.13</v>
      </c>
      <c r="G64" s="43">
        <f t="shared" si="0"/>
        <v>40.930204081632652</v>
      </c>
    </row>
    <row r="65" spans="1:7" ht="12.75" x14ac:dyDescent="0.2">
      <c r="A65" s="55" t="s">
        <v>67</v>
      </c>
      <c r="B65" s="23">
        <v>694.88</v>
      </c>
      <c r="C65" s="8">
        <v>1500</v>
      </c>
      <c r="D65" s="8">
        <v>1500</v>
      </c>
      <c r="E65" s="23">
        <v>653.41999999999996</v>
      </c>
      <c r="F65" s="23">
        <v>94.03</v>
      </c>
      <c r="G65" s="43">
        <f t="shared" si="0"/>
        <v>43.56133333333333</v>
      </c>
    </row>
    <row r="66" spans="1:7" ht="12.75" x14ac:dyDescent="0.2">
      <c r="A66" s="55" t="s">
        <v>69</v>
      </c>
      <c r="B66" s="23">
        <v>300.27</v>
      </c>
      <c r="C66" s="23">
        <v>800</v>
      </c>
      <c r="D66" s="23">
        <v>800</v>
      </c>
      <c r="E66" s="23">
        <v>290.39</v>
      </c>
      <c r="F66" s="23">
        <v>96.71</v>
      </c>
      <c r="G66" s="43">
        <f t="shared" si="0"/>
        <v>36.298749999999998</v>
      </c>
    </row>
    <row r="67" spans="1:7" ht="12.75" x14ac:dyDescent="0.2">
      <c r="A67" s="55" t="s">
        <v>73</v>
      </c>
      <c r="B67" s="23">
        <v>58.98</v>
      </c>
      <c r="C67" s="23">
        <v>150</v>
      </c>
      <c r="D67" s="23">
        <v>150</v>
      </c>
      <c r="E67" s="23">
        <v>58.98</v>
      </c>
      <c r="F67" s="23">
        <v>100</v>
      </c>
      <c r="G67" s="43">
        <f t="shared" si="0"/>
        <v>39.32</v>
      </c>
    </row>
    <row r="68" spans="1:7" ht="25.5" x14ac:dyDescent="0.2">
      <c r="A68" s="50" t="s">
        <v>104</v>
      </c>
      <c r="B68" s="51">
        <v>7401.98</v>
      </c>
      <c r="C68" s="56"/>
      <c r="D68" s="56"/>
      <c r="E68" s="56"/>
      <c r="F68" s="56"/>
      <c r="G68" s="53"/>
    </row>
    <row r="69" spans="1:7" ht="12.75" x14ac:dyDescent="0.2">
      <c r="A69" s="54" t="s">
        <v>12</v>
      </c>
      <c r="B69" s="8">
        <v>2985.86</v>
      </c>
      <c r="C69" s="23">
        <v>0</v>
      </c>
      <c r="D69" s="23">
        <v>0</v>
      </c>
      <c r="E69" s="23">
        <v>0</v>
      </c>
      <c r="F69" s="23">
        <v>0</v>
      </c>
      <c r="G69" s="43"/>
    </row>
    <row r="70" spans="1:7" ht="12.75" x14ac:dyDescent="0.2">
      <c r="A70" s="54" t="s">
        <v>54</v>
      </c>
      <c r="B70" s="8">
        <v>2985.86</v>
      </c>
      <c r="C70" s="23">
        <v>0</v>
      </c>
      <c r="D70" s="23">
        <v>0</v>
      </c>
      <c r="E70" s="23">
        <v>0</v>
      </c>
      <c r="F70" s="23">
        <v>0</v>
      </c>
      <c r="G70" s="43"/>
    </row>
    <row r="71" spans="1:7" ht="12.75" x14ac:dyDescent="0.2">
      <c r="A71" s="55" t="s">
        <v>55</v>
      </c>
      <c r="B71" s="8">
        <v>2985.86</v>
      </c>
      <c r="C71" s="23">
        <v>0</v>
      </c>
      <c r="D71" s="23">
        <v>0</v>
      </c>
      <c r="E71" s="23">
        <v>0</v>
      </c>
      <c r="F71" s="23">
        <v>0</v>
      </c>
      <c r="G71" s="43"/>
    </row>
    <row r="72" spans="1:7" ht="12.75" x14ac:dyDescent="0.2">
      <c r="A72" s="55" t="s">
        <v>56</v>
      </c>
      <c r="B72" s="8">
        <v>2790.86</v>
      </c>
      <c r="C72" s="7"/>
      <c r="D72" s="7"/>
      <c r="E72" s="7"/>
      <c r="F72" s="7"/>
      <c r="G72" s="43"/>
    </row>
    <row r="73" spans="1:7" ht="12.75" x14ac:dyDescent="0.2">
      <c r="A73" s="55" t="s">
        <v>58</v>
      </c>
      <c r="B73" s="23">
        <v>195</v>
      </c>
      <c r="C73" s="7"/>
      <c r="D73" s="7"/>
      <c r="E73" s="7"/>
      <c r="F73" s="7"/>
      <c r="G73" s="43"/>
    </row>
    <row r="74" spans="1:7" ht="12.75" x14ac:dyDescent="0.2">
      <c r="A74" s="54" t="s">
        <v>13</v>
      </c>
      <c r="B74" s="8">
        <v>4416.12</v>
      </c>
      <c r="C74" s="23">
        <v>0</v>
      </c>
      <c r="D74" s="23">
        <v>0</v>
      </c>
      <c r="E74" s="23">
        <v>0</v>
      </c>
      <c r="F74" s="23">
        <v>0</v>
      </c>
      <c r="G74" s="43"/>
    </row>
    <row r="75" spans="1:7" ht="25.5" x14ac:dyDescent="0.2">
      <c r="A75" s="54" t="s">
        <v>86</v>
      </c>
      <c r="B75" s="8">
        <v>4416.12</v>
      </c>
      <c r="C75" s="23">
        <v>0</v>
      </c>
      <c r="D75" s="23">
        <v>0</v>
      </c>
      <c r="E75" s="23">
        <v>0</v>
      </c>
      <c r="F75" s="23">
        <v>0</v>
      </c>
      <c r="G75" s="43"/>
    </row>
    <row r="76" spans="1:7" ht="12.75" x14ac:dyDescent="0.2">
      <c r="A76" s="55" t="s">
        <v>89</v>
      </c>
      <c r="B76" s="8">
        <v>4416.12</v>
      </c>
      <c r="C76" s="23">
        <v>0</v>
      </c>
      <c r="D76" s="23">
        <v>0</v>
      </c>
      <c r="E76" s="23">
        <v>0</v>
      </c>
      <c r="F76" s="23">
        <v>0</v>
      </c>
      <c r="G76" s="43"/>
    </row>
    <row r="77" spans="1:7" ht="12.75" x14ac:dyDescent="0.2">
      <c r="A77" s="55" t="s">
        <v>90</v>
      </c>
      <c r="B77" s="8">
        <v>4416.12</v>
      </c>
      <c r="C77" s="7"/>
      <c r="D77" s="7"/>
      <c r="E77" s="7"/>
      <c r="F77" s="7"/>
      <c r="G77" s="43"/>
    </row>
    <row r="78" spans="1:7" ht="25.5" x14ac:dyDescent="0.2">
      <c r="A78" s="50" t="s">
        <v>97</v>
      </c>
      <c r="B78" s="51">
        <v>98219.07</v>
      </c>
      <c r="C78" s="51">
        <v>277120</v>
      </c>
      <c r="D78" s="51">
        <v>277120</v>
      </c>
      <c r="E78" s="51">
        <v>129015.91</v>
      </c>
      <c r="F78" s="52">
        <v>131.36000000000001</v>
      </c>
      <c r="G78" s="53">
        <f t="shared" ref="G78:G125" si="1">E78/D78*100</f>
        <v>46.555972142032331</v>
      </c>
    </row>
    <row r="79" spans="1:7" ht="12.75" x14ac:dyDescent="0.2">
      <c r="A79" s="54" t="s">
        <v>12</v>
      </c>
      <c r="B79" s="8">
        <v>98219.07</v>
      </c>
      <c r="C79" s="8">
        <v>277120</v>
      </c>
      <c r="D79" s="8">
        <v>277120</v>
      </c>
      <c r="E79" s="8">
        <v>129015.91</v>
      </c>
      <c r="F79" s="23">
        <v>131.36000000000001</v>
      </c>
      <c r="G79" s="43">
        <f t="shared" si="1"/>
        <v>46.555972142032331</v>
      </c>
    </row>
    <row r="80" spans="1:7" ht="12.75" x14ac:dyDescent="0.2">
      <c r="A80" s="54" t="s">
        <v>47</v>
      </c>
      <c r="B80" s="8">
        <v>83637.17</v>
      </c>
      <c r="C80" s="8">
        <v>235620</v>
      </c>
      <c r="D80" s="8">
        <v>235620</v>
      </c>
      <c r="E80" s="8">
        <v>111594.76</v>
      </c>
      <c r="F80" s="23">
        <v>133.43</v>
      </c>
      <c r="G80" s="43">
        <f t="shared" si="1"/>
        <v>47.362176385705794</v>
      </c>
    </row>
    <row r="81" spans="1:7" ht="12.75" x14ac:dyDescent="0.2">
      <c r="A81" s="55" t="s">
        <v>48</v>
      </c>
      <c r="B81" s="8">
        <v>65763.8</v>
      </c>
      <c r="C81" s="8">
        <v>174820</v>
      </c>
      <c r="D81" s="8">
        <v>174820</v>
      </c>
      <c r="E81" s="8">
        <v>86960.62</v>
      </c>
      <c r="F81" s="23">
        <v>132.22999999999999</v>
      </c>
      <c r="G81" s="43">
        <f t="shared" si="1"/>
        <v>49.74294703123212</v>
      </c>
    </row>
    <row r="82" spans="1:7" ht="12.75" x14ac:dyDescent="0.2">
      <c r="A82" s="55" t="s">
        <v>49</v>
      </c>
      <c r="B82" s="8">
        <v>65763.8</v>
      </c>
      <c r="C82" s="8">
        <v>174820</v>
      </c>
      <c r="D82" s="8">
        <v>174820</v>
      </c>
      <c r="E82" s="8">
        <v>86960.62</v>
      </c>
      <c r="F82" s="23">
        <v>132.22999999999999</v>
      </c>
      <c r="G82" s="43">
        <f t="shared" si="1"/>
        <v>49.74294703123212</v>
      </c>
    </row>
    <row r="83" spans="1:7" ht="12.75" x14ac:dyDescent="0.2">
      <c r="A83" s="55" t="s">
        <v>50</v>
      </c>
      <c r="B83" s="8">
        <v>6729.07</v>
      </c>
      <c r="C83" s="8">
        <v>29300</v>
      </c>
      <c r="D83" s="8">
        <v>29300</v>
      </c>
      <c r="E83" s="8">
        <v>10318.879999999999</v>
      </c>
      <c r="F83" s="23">
        <v>153.35</v>
      </c>
      <c r="G83" s="43">
        <f t="shared" si="1"/>
        <v>35.218020477815699</v>
      </c>
    </row>
    <row r="84" spans="1:7" ht="12.75" x14ac:dyDescent="0.2">
      <c r="A84" s="55" t="s">
        <v>51</v>
      </c>
      <c r="B84" s="8">
        <v>6729.07</v>
      </c>
      <c r="C84" s="8">
        <v>29300</v>
      </c>
      <c r="D84" s="8">
        <v>29300</v>
      </c>
      <c r="E84" s="8">
        <v>10318.879999999999</v>
      </c>
      <c r="F84" s="23">
        <v>153.35</v>
      </c>
      <c r="G84" s="43">
        <f t="shared" si="1"/>
        <v>35.218020477815699</v>
      </c>
    </row>
    <row r="85" spans="1:7" ht="12.75" x14ac:dyDescent="0.2">
      <c r="A85" s="55" t="s">
        <v>52</v>
      </c>
      <c r="B85" s="8">
        <v>11144.3</v>
      </c>
      <c r="C85" s="8">
        <v>31500</v>
      </c>
      <c r="D85" s="8">
        <v>31500</v>
      </c>
      <c r="E85" s="8">
        <v>14315.26</v>
      </c>
      <c r="F85" s="23">
        <v>128.44999999999999</v>
      </c>
      <c r="G85" s="43">
        <f t="shared" si="1"/>
        <v>45.445269841269841</v>
      </c>
    </row>
    <row r="86" spans="1:7" ht="12.75" x14ac:dyDescent="0.2">
      <c r="A86" s="55" t="s">
        <v>53</v>
      </c>
      <c r="B86" s="8">
        <v>11144.3</v>
      </c>
      <c r="C86" s="8">
        <v>31500</v>
      </c>
      <c r="D86" s="8">
        <v>31500</v>
      </c>
      <c r="E86" s="8">
        <v>14315.26</v>
      </c>
      <c r="F86" s="23">
        <v>128.44999999999999</v>
      </c>
      <c r="G86" s="43">
        <f t="shared" si="1"/>
        <v>45.445269841269841</v>
      </c>
    </row>
    <row r="87" spans="1:7" ht="12.75" x14ac:dyDescent="0.2">
      <c r="A87" s="54" t="s">
        <v>54</v>
      </c>
      <c r="B87" s="8">
        <v>14373.21</v>
      </c>
      <c r="C87" s="8">
        <v>41100</v>
      </c>
      <c r="D87" s="8">
        <v>41100</v>
      </c>
      <c r="E87" s="8">
        <v>17336.7</v>
      </c>
      <c r="F87" s="23">
        <v>120.62</v>
      </c>
      <c r="G87" s="43">
        <f t="shared" si="1"/>
        <v>42.181751824817518</v>
      </c>
    </row>
    <row r="88" spans="1:7" ht="12.75" x14ac:dyDescent="0.2">
      <c r="A88" s="55" t="s">
        <v>55</v>
      </c>
      <c r="B88" s="8">
        <v>4725.92</v>
      </c>
      <c r="C88" s="8">
        <v>9510</v>
      </c>
      <c r="D88" s="8">
        <v>9510</v>
      </c>
      <c r="E88" s="8">
        <v>4652.6899999999996</v>
      </c>
      <c r="F88" s="23">
        <v>98.45</v>
      </c>
      <c r="G88" s="43">
        <f t="shared" si="1"/>
        <v>48.924185068349104</v>
      </c>
    </row>
    <row r="89" spans="1:7" ht="12.75" x14ac:dyDescent="0.2">
      <c r="A89" s="55" t="s">
        <v>56</v>
      </c>
      <c r="B89" s="8">
        <v>2413.09</v>
      </c>
      <c r="C89" s="8">
        <v>4400</v>
      </c>
      <c r="D89" s="8">
        <v>4400</v>
      </c>
      <c r="E89" s="8">
        <v>1971.81</v>
      </c>
      <c r="F89" s="23">
        <v>81.709999999999994</v>
      </c>
      <c r="G89" s="43">
        <f t="shared" si="1"/>
        <v>44.813863636363635</v>
      </c>
    </row>
    <row r="90" spans="1:7" ht="25.5" x14ac:dyDescent="0.2">
      <c r="A90" s="55" t="s">
        <v>57</v>
      </c>
      <c r="B90" s="8">
        <v>1806.58</v>
      </c>
      <c r="C90" s="8">
        <v>4210</v>
      </c>
      <c r="D90" s="8">
        <v>4210</v>
      </c>
      <c r="E90" s="8">
        <v>1848.54</v>
      </c>
      <c r="F90" s="23">
        <v>102.32</v>
      </c>
      <c r="G90" s="43">
        <f t="shared" si="1"/>
        <v>43.908313539192399</v>
      </c>
    </row>
    <row r="91" spans="1:7" ht="12.75" x14ac:dyDescent="0.2">
      <c r="A91" s="55" t="s">
        <v>58</v>
      </c>
      <c r="B91" s="23">
        <v>506.25</v>
      </c>
      <c r="C91" s="23">
        <v>900</v>
      </c>
      <c r="D91" s="23">
        <v>900</v>
      </c>
      <c r="E91" s="23">
        <v>832.34</v>
      </c>
      <c r="F91" s="23">
        <v>164.41</v>
      </c>
      <c r="G91" s="43">
        <f t="shared" si="1"/>
        <v>92.482222222222219</v>
      </c>
    </row>
    <row r="92" spans="1:7" ht="12.75" x14ac:dyDescent="0.2">
      <c r="A92" s="55" t="s">
        <v>59</v>
      </c>
      <c r="B92" s="8">
        <v>1978.25</v>
      </c>
      <c r="C92" s="8">
        <v>5350</v>
      </c>
      <c r="D92" s="8">
        <v>5350</v>
      </c>
      <c r="E92" s="8">
        <v>2049.96</v>
      </c>
      <c r="F92" s="23">
        <v>103.62</v>
      </c>
      <c r="G92" s="43">
        <f t="shared" si="1"/>
        <v>38.317009345794396</v>
      </c>
    </row>
    <row r="93" spans="1:7" ht="12.75" x14ac:dyDescent="0.2">
      <c r="A93" s="55" t="s">
        <v>60</v>
      </c>
      <c r="B93" s="23">
        <v>590.13</v>
      </c>
      <c r="C93" s="8">
        <v>1660</v>
      </c>
      <c r="D93" s="8">
        <v>1660</v>
      </c>
      <c r="E93" s="23">
        <v>607.92999999999995</v>
      </c>
      <c r="F93" s="23">
        <v>103.02</v>
      </c>
      <c r="G93" s="43">
        <f t="shared" si="1"/>
        <v>36.622289156626501</v>
      </c>
    </row>
    <row r="94" spans="1:7" ht="12.75" x14ac:dyDescent="0.2">
      <c r="A94" s="55" t="s">
        <v>61</v>
      </c>
      <c r="B94" s="8">
        <v>1203.57</v>
      </c>
      <c r="C94" s="8">
        <v>3010</v>
      </c>
      <c r="D94" s="8">
        <v>3010</v>
      </c>
      <c r="E94" s="8">
        <v>1384.83</v>
      </c>
      <c r="F94" s="23">
        <v>115.06</v>
      </c>
      <c r="G94" s="43">
        <f t="shared" si="1"/>
        <v>46.007641196013289</v>
      </c>
    </row>
    <row r="95" spans="1:7" ht="25.5" x14ac:dyDescent="0.2">
      <c r="A95" s="55" t="s">
        <v>62</v>
      </c>
      <c r="B95" s="23">
        <v>4.8600000000000003</v>
      </c>
      <c r="C95" s="23">
        <v>220</v>
      </c>
      <c r="D95" s="23">
        <v>220</v>
      </c>
      <c r="E95" s="23">
        <v>3.76</v>
      </c>
      <c r="F95" s="23">
        <v>77.37</v>
      </c>
      <c r="G95" s="43">
        <f t="shared" si="1"/>
        <v>1.709090909090909</v>
      </c>
    </row>
    <row r="96" spans="1:7" ht="12.75" x14ac:dyDescent="0.2">
      <c r="A96" s="55" t="s">
        <v>63</v>
      </c>
      <c r="B96" s="23">
        <v>179.69</v>
      </c>
      <c r="C96" s="23">
        <v>230</v>
      </c>
      <c r="D96" s="23">
        <v>230</v>
      </c>
      <c r="E96" s="23">
        <v>53.44</v>
      </c>
      <c r="F96" s="23">
        <v>29.74</v>
      </c>
      <c r="G96" s="43">
        <f t="shared" si="1"/>
        <v>23.234782608695649</v>
      </c>
    </row>
    <row r="97" spans="1:7" ht="12.75" x14ac:dyDescent="0.2">
      <c r="A97" s="55" t="s">
        <v>64</v>
      </c>
      <c r="B97" s="7"/>
      <c r="C97" s="23">
        <v>230</v>
      </c>
      <c r="D97" s="23">
        <v>230</v>
      </c>
      <c r="E97" s="7"/>
      <c r="F97" s="7"/>
      <c r="G97" s="43">
        <f t="shared" si="1"/>
        <v>0</v>
      </c>
    </row>
    <row r="98" spans="1:7" ht="12.75" x14ac:dyDescent="0.2">
      <c r="A98" s="55" t="s">
        <v>65</v>
      </c>
      <c r="B98" s="8">
        <v>6570.71</v>
      </c>
      <c r="C98" s="8">
        <v>22280</v>
      </c>
      <c r="D98" s="8">
        <v>22280</v>
      </c>
      <c r="E98" s="8">
        <v>8061.25</v>
      </c>
      <c r="F98" s="23">
        <v>122.68</v>
      </c>
      <c r="G98" s="43">
        <f t="shared" si="1"/>
        <v>36.181552962298028</v>
      </c>
    </row>
    <row r="99" spans="1:7" ht="12.75" x14ac:dyDescent="0.2">
      <c r="A99" s="55" t="s">
        <v>66</v>
      </c>
      <c r="B99" s="23">
        <v>570.98</v>
      </c>
      <c r="C99" s="8">
        <v>1570</v>
      </c>
      <c r="D99" s="8">
        <v>1570</v>
      </c>
      <c r="E99" s="23">
        <v>629.66</v>
      </c>
      <c r="F99" s="23">
        <v>110.28</v>
      </c>
      <c r="G99" s="43">
        <f t="shared" si="1"/>
        <v>40.105732484076427</v>
      </c>
    </row>
    <row r="100" spans="1:7" ht="12.75" x14ac:dyDescent="0.2">
      <c r="A100" s="55" t="s">
        <v>67</v>
      </c>
      <c r="B100" s="8">
        <v>2481.37</v>
      </c>
      <c r="C100" s="8">
        <v>4270</v>
      </c>
      <c r="D100" s="8">
        <v>4270</v>
      </c>
      <c r="E100" s="8">
        <v>1811.52</v>
      </c>
      <c r="F100" s="23">
        <v>73</v>
      </c>
      <c r="G100" s="43">
        <f t="shared" si="1"/>
        <v>42.424355971896958</v>
      </c>
    </row>
    <row r="101" spans="1:7" ht="12.75" x14ac:dyDescent="0.2">
      <c r="A101" s="55" t="s">
        <v>68</v>
      </c>
      <c r="B101" s="23">
        <v>559.9</v>
      </c>
      <c r="C101" s="8">
        <v>2700</v>
      </c>
      <c r="D101" s="8">
        <v>2700</v>
      </c>
      <c r="E101" s="8">
        <v>1518.23</v>
      </c>
      <c r="F101" s="23">
        <v>271.16000000000003</v>
      </c>
      <c r="G101" s="43">
        <f t="shared" si="1"/>
        <v>56.230740740740735</v>
      </c>
    </row>
    <row r="102" spans="1:7" ht="12.75" x14ac:dyDescent="0.2">
      <c r="A102" s="55" t="s">
        <v>69</v>
      </c>
      <c r="B102" s="23">
        <v>206.95</v>
      </c>
      <c r="C102" s="23">
        <v>500</v>
      </c>
      <c r="D102" s="23">
        <v>500</v>
      </c>
      <c r="E102" s="23">
        <v>200.14</v>
      </c>
      <c r="F102" s="23">
        <v>96.71</v>
      </c>
      <c r="G102" s="43">
        <f t="shared" si="1"/>
        <v>40.027999999999999</v>
      </c>
    </row>
    <row r="103" spans="1:7" ht="12.75" x14ac:dyDescent="0.2">
      <c r="A103" s="55" t="s">
        <v>70</v>
      </c>
      <c r="B103" s="7"/>
      <c r="C103" s="8">
        <v>1260</v>
      </c>
      <c r="D103" s="8">
        <v>1260</v>
      </c>
      <c r="E103" s="7"/>
      <c r="F103" s="7"/>
      <c r="G103" s="43">
        <f t="shared" si="1"/>
        <v>0</v>
      </c>
    </row>
    <row r="104" spans="1:7" ht="12.75" x14ac:dyDescent="0.2">
      <c r="A104" s="55" t="s">
        <v>71</v>
      </c>
      <c r="B104" s="23">
        <v>625</v>
      </c>
      <c r="C104" s="8">
        <v>5620</v>
      </c>
      <c r="D104" s="8">
        <v>5620</v>
      </c>
      <c r="E104" s="8">
        <v>1125</v>
      </c>
      <c r="F104" s="23">
        <v>180</v>
      </c>
      <c r="G104" s="43">
        <f t="shared" si="1"/>
        <v>20.017793594306049</v>
      </c>
    </row>
    <row r="105" spans="1:7" ht="12.75" x14ac:dyDescent="0.2">
      <c r="A105" s="55" t="s">
        <v>72</v>
      </c>
      <c r="B105" s="8">
        <v>1896.14</v>
      </c>
      <c r="C105" s="8">
        <v>4950</v>
      </c>
      <c r="D105" s="8">
        <v>4950</v>
      </c>
      <c r="E105" s="8">
        <v>2403.4</v>
      </c>
      <c r="F105" s="23">
        <v>126.75</v>
      </c>
      <c r="G105" s="43">
        <f t="shared" si="1"/>
        <v>48.553535353535352</v>
      </c>
    </row>
    <row r="106" spans="1:7" ht="12.75" x14ac:dyDescent="0.2">
      <c r="A106" s="55" t="s">
        <v>73</v>
      </c>
      <c r="B106" s="23">
        <v>230.37</v>
      </c>
      <c r="C106" s="8">
        <v>1410</v>
      </c>
      <c r="D106" s="8">
        <v>1410</v>
      </c>
      <c r="E106" s="23">
        <v>373.3</v>
      </c>
      <c r="F106" s="23">
        <v>162.04</v>
      </c>
      <c r="G106" s="43">
        <f t="shared" si="1"/>
        <v>26.475177304964543</v>
      </c>
    </row>
    <row r="107" spans="1:7" ht="25.5" x14ac:dyDescent="0.2">
      <c r="A107" s="55" t="s">
        <v>74</v>
      </c>
      <c r="B107" s="23">
        <v>0</v>
      </c>
      <c r="C107" s="23">
        <v>230</v>
      </c>
      <c r="D107" s="23">
        <v>230</v>
      </c>
      <c r="E107" s="23">
        <v>0</v>
      </c>
      <c r="F107" s="23">
        <v>0</v>
      </c>
      <c r="G107" s="43"/>
    </row>
    <row r="108" spans="1:7" ht="25.5" x14ac:dyDescent="0.2">
      <c r="A108" s="55" t="s">
        <v>75</v>
      </c>
      <c r="B108" s="7"/>
      <c r="C108" s="23">
        <v>230</v>
      </c>
      <c r="D108" s="23">
        <v>230</v>
      </c>
      <c r="E108" s="7"/>
      <c r="F108" s="7"/>
      <c r="G108" s="43"/>
    </row>
    <row r="109" spans="1:7" ht="12.75" x14ac:dyDescent="0.2">
      <c r="A109" s="55" t="s">
        <v>76</v>
      </c>
      <c r="B109" s="8">
        <v>1098.33</v>
      </c>
      <c r="C109" s="8">
        <v>3730</v>
      </c>
      <c r="D109" s="8">
        <v>3730</v>
      </c>
      <c r="E109" s="8">
        <v>2572.8000000000002</v>
      </c>
      <c r="F109" s="23">
        <v>234.25</v>
      </c>
      <c r="G109" s="43">
        <f t="shared" si="1"/>
        <v>68.975871313672926</v>
      </c>
    </row>
    <row r="110" spans="1:7" ht="12.75" x14ac:dyDescent="0.2">
      <c r="A110" s="55" t="s">
        <v>77</v>
      </c>
      <c r="B110" s="23">
        <v>661.65</v>
      </c>
      <c r="C110" s="23">
        <v>900</v>
      </c>
      <c r="D110" s="23">
        <v>900</v>
      </c>
      <c r="E110" s="23">
        <v>376.88</v>
      </c>
      <c r="F110" s="23">
        <v>56.96</v>
      </c>
      <c r="G110" s="43">
        <f t="shared" si="1"/>
        <v>41.875555555555557</v>
      </c>
    </row>
    <row r="111" spans="1:7" ht="12.75" x14ac:dyDescent="0.2">
      <c r="A111" s="55" t="s">
        <v>78</v>
      </c>
      <c r="B111" s="23">
        <v>156</v>
      </c>
      <c r="C111" s="8">
        <v>1800</v>
      </c>
      <c r="D111" s="8">
        <v>1800</v>
      </c>
      <c r="E111" s="23">
        <v>759.62</v>
      </c>
      <c r="F111" s="23">
        <v>486.94</v>
      </c>
      <c r="G111" s="43">
        <f t="shared" si="1"/>
        <v>42.201111111111111</v>
      </c>
    </row>
    <row r="112" spans="1:7" ht="12.75" x14ac:dyDescent="0.2">
      <c r="A112" s="55" t="s">
        <v>79</v>
      </c>
      <c r="B112" s="23">
        <v>252</v>
      </c>
      <c r="C112" s="23">
        <v>670</v>
      </c>
      <c r="D112" s="23">
        <v>670</v>
      </c>
      <c r="E112" s="23">
        <v>292.5</v>
      </c>
      <c r="F112" s="23">
        <v>116.07</v>
      </c>
      <c r="G112" s="43">
        <f t="shared" si="1"/>
        <v>43.656716417910445</v>
      </c>
    </row>
    <row r="113" spans="1:7" ht="12.75" x14ac:dyDescent="0.2">
      <c r="A113" s="55" t="s">
        <v>80</v>
      </c>
      <c r="B113" s="7"/>
      <c r="C113" s="23">
        <v>230</v>
      </c>
      <c r="D113" s="23">
        <v>230</v>
      </c>
      <c r="E113" s="23">
        <v>303.58</v>
      </c>
      <c r="F113" s="7"/>
      <c r="G113" s="43">
        <f t="shared" si="1"/>
        <v>131.99130434782609</v>
      </c>
    </row>
    <row r="114" spans="1:7" ht="12.75" x14ac:dyDescent="0.2">
      <c r="A114" s="55" t="s">
        <v>81</v>
      </c>
      <c r="B114" s="7"/>
      <c r="C114" s="7"/>
      <c r="D114" s="7"/>
      <c r="E114" s="23">
        <v>811.54</v>
      </c>
      <c r="F114" s="7"/>
      <c r="G114" s="43"/>
    </row>
    <row r="115" spans="1:7" ht="12.75" x14ac:dyDescent="0.2">
      <c r="A115" s="55" t="s">
        <v>82</v>
      </c>
      <c r="B115" s="23">
        <v>28.68</v>
      </c>
      <c r="C115" s="23">
        <v>130</v>
      </c>
      <c r="D115" s="23">
        <v>130</v>
      </c>
      <c r="E115" s="23">
        <v>28.68</v>
      </c>
      <c r="F115" s="23">
        <v>100</v>
      </c>
      <c r="G115" s="43">
        <f t="shared" si="1"/>
        <v>22.061538461538461</v>
      </c>
    </row>
    <row r="116" spans="1:7" ht="12.75" x14ac:dyDescent="0.2">
      <c r="A116" s="54" t="s">
        <v>83</v>
      </c>
      <c r="B116" s="23">
        <v>208.69</v>
      </c>
      <c r="C116" s="23">
        <v>400</v>
      </c>
      <c r="D116" s="23">
        <v>400</v>
      </c>
      <c r="E116" s="23">
        <v>84.45</v>
      </c>
      <c r="F116" s="23">
        <v>40.47</v>
      </c>
      <c r="G116" s="43">
        <f t="shared" si="1"/>
        <v>21.112500000000001</v>
      </c>
    </row>
    <row r="117" spans="1:7" ht="12.75" x14ac:dyDescent="0.2">
      <c r="A117" s="55" t="s">
        <v>84</v>
      </c>
      <c r="B117" s="23">
        <v>208.69</v>
      </c>
      <c r="C117" s="23">
        <v>400</v>
      </c>
      <c r="D117" s="23">
        <v>400</v>
      </c>
      <c r="E117" s="23">
        <v>84.45</v>
      </c>
      <c r="F117" s="23">
        <v>40.47</v>
      </c>
      <c r="G117" s="43">
        <f t="shared" si="1"/>
        <v>21.112500000000001</v>
      </c>
    </row>
    <row r="118" spans="1:7" ht="12.75" x14ac:dyDescent="0.2">
      <c r="A118" s="55" t="s">
        <v>85</v>
      </c>
      <c r="B118" s="23">
        <v>208.69</v>
      </c>
      <c r="C118" s="23">
        <v>400</v>
      </c>
      <c r="D118" s="23">
        <v>400</v>
      </c>
      <c r="E118" s="23">
        <v>84.45</v>
      </c>
      <c r="F118" s="23">
        <v>40.47</v>
      </c>
      <c r="G118" s="43">
        <f t="shared" si="1"/>
        <v>21.112500000000001</v>
      </c>
    </row>
    <row r="119" spans="1:7" ht="12.75" x14ac:dyDescent="0.2">
      <c r="A119" s="44" t="s">
        <v>120</v>
      </c>
      <c r="B119" s="45">
        <v>669482.54</v>
      </c>
      <c r="C119" s="45">
        <v>2106340</v>
      </c>
      <c r="D119" s="45">
        <v>2106340</v>
      </c>
      <c r="E119" s="45">
        <v>944459.23</v>
      </c>
      <c r="F119" s="46">
        <v>141.07</v>
      </c>
      <c r="G119" s="43">
        <f t="shared" si="1"/>
        <v>44.838878338729735</v>
      </c>
    </row>
    <row r="120" spans="1:7" ht="12.75" x14ac:dyDescent="0.2">
      <c r="A120" s="47" t="s">
        <v>121</v>
      </c>
      <c r="B120" s="48">
        <v>542324.66</v>
      </c>
      <c r="C120" s="48">
        <v>1803000</v>
      </c>
      <c r="D120" s="48">
        <v>1803000</v>
      </c>
      <c r="E120" s="48">
        <v>810589.91</v>
      </c>
      <c r="F120" s="49">
        <v>149.47</v>
      </c>
      <c r="G120" s="43">
        <f t="shared" si="1"/>
        <v>44.957843039378815</v>
      </c>
    </row>
    <row r="121" spans="1:7" ht="12.75" x14ac:dyDescent="0.2">
      <c r="A121" s="50" t="s">
        <v>101</v>
      </c>
      <c r="B121" s="51">
        <v>472123.12</v>
      </c>
      <c r="C121" s="51">
        <f>C122</f>
        <v>1500000</v>
      </c>
      <c r="D121" s="51">
        <f>D122</f>
        <v>1500000</v>
      </c>
      <c r="E121" s="51">
        <v>411224.05</v>
      </c>
      <c r="F121" s="52">
        <v>87.1</v>
      </c>
      <c r="G121" s="53">
        <f t="shared" si="1"/>
        <v>27.414936666666666</v>
      </c>
    </row>
    <row r="122" spans="1:7" ht="12.75" x14ac:dyDescent="0.2">
      <c r="A122" s="54" t="s">
        <v>13</v>
      </c>
      <c r="B122" s="8">
        <v>472123.12</v>
      </c>
      <c r="C122" s="8">
        <f>C123</f>
        <v>1500000</v>
      </c>
      <c r="D122" s="8">
        <f>D123</f>
        <v>1500000</v>
      </c>
      <c r="E122" s="8">
        <v>411224.05</v>
      </c>
      <c r="F122" s="23">
        <v>87.1</v>
      </c>
      <c r="G122" s="43">
        <f t="shared" si="1"/>
        <v>27.414936666666666</v>
      </c>
    </row>
    <row r="123" spans="1:7" ht="25.5" x14ac:dyDescent="0.2">
      <c r="A123" s="54" t="s">
        <v>86</v>
      </c>
      <c r="B123" s="8">
        <v>472123.12</v>
      </c>
      <c r="C123" s="8">
        <v>1500000</v>
      </c>
      <c r="D123" s="8">
        <f>D124</f>
        <v>1500000</v>
      </c>
      <c r="E123" s="8">
        <v>411224.05</v>
      </c>
      <c r="F123" s="23">
        <v>87.1</v>
      </c>
      <c r="G123" s="43">
        <f t="shared" si="1"/>
        <v>27.414936666666666</v>
      </c>
    </row>
    <row r="124" spans="1:7" ht="12.75" x14ac:dyDescent="0.2">
      <c r="A124" s="55" t="s">
        <v>87</v>
      </c>
      <c r="B124" s="8">
        <v>472123.12</v>
      </c>
      <c r="C124" s="8">
        <v>1500000</v>
      </c>
      <c r="D124" s="8">
        <f>D125</f>
        <v>1500000</v>
      </c>
      <c r="E124" s="8">
        <v>411224.05</v>
      </c>
      <c r="F124" s="23">
        <v>87.1</v>
      </c>
      <c r="G124" s="43">
        <f t="shared" si="1"/>
        <v>27.414936666666666</v>
      </c>
    </row>
    <row r="125" spans="1:7" ht="12.75" x14ac:dyDescent="0.2">
      <c r="A125" s="55" t="s">
        <v>88</v>
      </c>
      <c r="B125" s="8">
        <v>472123.12</v>
      </c>
      <c r="C125" s="8">
        <v>1500000</v>
      </c>
      <c r="D125" s="8">
        <f>C125</f>
        <v>1500000</v>
      </c>
      <c r="E125" s="8">
        <v>411224.05</v>
      </c>
      <c r="F125" s="23">
        <v>87.1</v>
      </c>
      <c r="G125" s="43">
        <f t="shared" si="1"/>
        <v>27.414936666666666</v>
      </c>
    </row>
    <row r="126" spans="1:7" ht="12.75" x14ac:dyDescent="0.2">
      <c r="A126" s="50" t="s">
        <v>99</v>
      </c>
      <c r="B126" s="56"/>
      <c r="C126" s="51">
        <v>3000</v>
      </c>
      <c r="D126" s="51">
        <v>3000</v>
      </c>
      <c r="E126" s="56"/>
      <c r="F126" s="56"/>
      <c r="G126" s="53"/>
    </row>
    <row r="127" spans="1:7" ht="12.75" x14ac:dyDescent="0.2">
      <c r="A127" s="54" t="s">
        <v>13</v>
      </c>
      <c r="B127" s="23">
        <v>0</v>
      </c>
      <c r="C127" s="8">
        <v>3000</v>
      </c>
      <c r="D127" s="8">
        <v>3000</v>
      </c>
      <c r="E127" s="23">
        <v>0</v>
      </c>
      <c r="F127" s="23">
        <v>0</v>
      </c>
      <c r="G127" s="43"/>
    </row>
    <row r="128" spans="1:7" ht="25.5" x14ac:dyDescent="0.2">
      <c r="A128" s="54" t="s">
        <v>86</v>
      </c>
      <c r="B128" s="23">
        <v>0</v>
      </c>
      <c r="C128" s="8">
        <v>3000</v>
      </c>
      <c r="D128" s="8">
        <v>3000</v>
      </c>
      <c r="E128" s="23">
        <v>0</v>
      </c>
      <c r="F128" s="23">
        <v>0</v>
      </c>
      <c r="G128" s="43"/>
    </row>
    <row r="129" spans="1:7" ht="12.75" x14ac:dyDescent="0.2">
      <c r="A129" s="55" t="s">
        <v>87</v>
      </c>
      <c r="B129" s="23">
        <v>0</v>
      </c>
      <c r="C129" s="8">
        <v>3000</v>
      </c>
      <c r="D129" s="8">
        <v>3000</v>
      </c>
      <c r="E129" s="23">
        <v>0</v>
      </c>
      <c r="F129" s="23">
        <v>0</v>
      </c>
      <c r="G129" s="43"/>
    </row>
    <row r="130" spans="1:7" ht="12.75" x14ac:dyDescent="0.2">
      <c r="A130" s="55" t="s">
        <v>88</v>
      </c>
      <c r="B130" s="7"/>
      <c r="C130" s="8">
        <v>3000</v>
      </c>
      <c r="D130" s="8">
        <v>3000</v>
      </c>
      <c r="E130" s="7"/>
      <c r="F130" s="7"/>
      <c r="G130" s="43"/>
    </row>
    <row r="131" spans="1:7" ht="12.75" x14ac:dyDescent="0.2">
      <c r="A131" s="30" t="s">
        <v>105</v>
      </c>
      <c r="B131" s="7"/>
      <c r="C131" s="8">
        <v>300000</v>
      </c>
      <c r="D131" s="8">
        <v>300000</v>
      </c>
      <c r="E131" s="7"/>
      <c r="F131" s="7"/>
      <c r="G131" s="43"/>
    </row>
    <row r="132" spans="1:7" ht="12.75" x14ac:dyDescent="0.2">
      <c r="A132" s="54" t="s">
        <v>13</v>
      </c>
      <c r="B132" s="23">
        <v>0</v>
      </c>
      <c r="C132" s="8">
        <v>300000</v>
      </c>
      <c r="D132" s="8">
        <v>300000</v>
      </c>
      <c r="E132" s="23">
        <v>0</v>
      </c>
      <c r="F132" s="23">
        <v>0</v>
      </c>
      <c r="G132" s="43"/>
    </row>
    <row r="133" spans="1:7" ht="25.5" x14ac:dyDescent="0.2">
      <c r="A133" s="54" t="s">
        <v>86</v>
      </c>
      <c r="B133" s="23">
        <v>0</v>
      </c>
      <c r="C133" s="8">
        <v>300000</v>
      </c>
      <c r="D133" s="8">
        <v>300000</v>
      </c>
      <c r="E133" s="23">
        <v>0</v>
      </c>
      <c r="F133" s="23">
        <v>0</v>
      </c>
      <c r="G133" s="43"/>
    </row>
    <row r="134" spans="1:7" ht="12.75" x14ac:dyDescent="0.2">
      <c r="A134" s="55" t="s">
        <v>87</v>
      </c>
      <c r="B134" s="23">
        <v>0</v>
      </c>
      <c r="C134" s="8">
        <v>300000</v>
      </c>
      <c r="D134" s="8">
        <v>300000</v>
      </c>
      <c r="E134" s="23">
        <v>0</v>
      </c>
      <c r="F134" s="23">
        <v>0</v>
      </c>
      <c r="G134" s="43"/>
    </row>
    <row r="135" spans="1:7" ht="12.75" x14ac:dyDescent="0.2">
      <c r="A135" s="55" t="s">
        <v>88</v>
      </c>
      <c r="B135" s="7"/>
      <c r="C135" s="8">
        <v>300000</v>
      </c>
      <c r="D135" s="8">
        <v>300000</v>
      </c>
      <c r="E135" s="7"/>
      <c r="F135" s="7"/>
      <c r="G135" s="43"/>
    </row>
    <row r="136" spans="1:7" ht="25.5" x14ac:dyDescent="0.2">
      <c r="A136" s="50" t="s">
        <v>97</v>
      </c>
      <c r="B136" s="51">
        <v>70201.539999999994</v>
      </c>
      <c r="C136" s="51">
        <v>300000</v>
      </c>
      <c r="D136" s="51">
        <v>300000</v>
      </c>
      <c r="E136" s="51">
        <v>101392.41</v>
      </c>
      <c r="F136" s="52">
        <v>144.43</v>
      </c>
      <c r="G136" s="53">
        <f t="shared" ref="G136:G186" si="2">E136/D136*100</f>
        <v>33.797470000000004</v>
      </c>
    </row>
    <row r="137" spans="1:7" ht="12.75" x14ac:dyDescent="0.2">
      <c r="A137" s="54" t="s">
        <v>13</v>
      </c>
      <c r="B137" s="8">
        <v>70201.539999999994</v>
      </c>
      <c r="C137" s="8">
        <v>300000</v>
      </c>
      <c r="D137" s="8">
        <v>300000</v>
      </c>
      <c r="E137" s="8">
        <v>101392.41</v>
      </c>
      <c r="F137" s="23">
        <v>144.43</v>
      </c>
      <c r="G137" s="43">
        <f t="shared" si="2"/>
        <v>33.797470000000004</v>
      </c>
    </row>
    <row r="138" spans="1:7" ht="25.5" x14ac:dyDescent="0.2">
      <c r="A138" s="54" t="s">
        <v>86</v>
      </c>
      <c r="B138" s="8">
        <v>70201.539999999994</v>
      </c>
      <c r="C138" s="8">
        <v>300000</v>
      </c>
      <c r="D138" s="8">
        <v>300000</v>
      </c>
      <c r="E138" s="8">
        <v>101392.41</v>
      </c>
      <c r="F138" s="23">
        <v>144.43</v>
      </c>
      <c r="G138" s="43">
        <f t="shared" si="2"/>
        <v>33.797470000000004</v>
      </c>
    </row>
    <row r="139" spans="1:7" ht="12.75" x14ac:dyDescent="0.2">
      <c r="A139" s="55" t="s">
        <v>87</v>
      </c>
      <c r="B139" s="8">
        <v>70201.539999999994</v>
      </c>
      <c r="C139" s="8">
        <v>300000</v>
      </c>
      <c r="D139" s="8">
        <v>300000</v>
      </c>
      <c r="E139" s="8">
        <v>101392.41</v>
      </c>
      <c r="F139" s="23">
        <v>144.43</v>
      </c>
      <c r="G139" s="43">
        <f t="shared" si="2"/>
        <v>33.797470000000004</v>
      </c>
    </row>
    <row r="140" spans="1:7" ht="12.75" x14ac:dyDescent="0.2">
      <c r="A140" s="55" t="s">
        <v>88</v>
      </c>
      <c r="B140" s="8">
        <v>70201.539999999994</v>
      </c>
      <c r="C140" s="8">
        <v>300000</v>
      </c>
      <c r="D140" s="8">
        <v>300000</v>
      </c>
      <c r="E140" s="8">
        <v>101392.41</v>
      </c>
      <c r="F140" s="23">
        <v>144.43</v>
      </c>
      <c r="G140" s="43">
        <f t="shared" si="2"/>
        <v>33.797470000000004</v>
      </c>
    </row>
    <row r="141" spans="1:7" ht="12.75" x14ac:dyDescent="0.2">
      <c r="A141" s="50" t="s">
        <v>107</v>
      </c>
      <c r="B141" s="56"/>
      <c r="C141" s="56"/>
      <c r="D141" s="56"/>
      <c r="E141" s="51">
        <v>297973.45</v>
      </c>
      <c r="F141" s="56"/>
      <c r="G141" s="53"/>
    </row>
    <row r="142" spans="1:7" ht="12.75" x14ac:dyDescent="0.2">
      <c r="A142" s="54" t="s">
        <v>13</v>
      </c>
      <c r="B142" s="23">
        <v>0</v>
      </c>
      <c r="C142" s="23">
        <v>0</v>
      </c>
      <c r="D142" s="23">
        <v>0</v>
      </c>
      <c r="E142" s="8">
        <v>297973.45</v>
      </c>
      <c r="F142" s="23">
        <v>0</v>
      </c>
      <c r="G142" s="43"/>
    </row>
    <row r="143" spans="1:7" ht="25.5" x14ac:dyDescent="0.2">
      <c r="A143" s="54" t="s">
        <v>86</v>
      </c>
      <c r="B143" s="23">
        <v>0</v>
      </c>
      <c r="C143" s="23">
        <v>0</v>
      </c>
      <c r="D143" s="23">
        <v>0</v>
      </c>
      <c r="E143" s="8">
        <v>297973.45</v>
      </c>
      <c r="F143" s="23">
        <v>0</v>
      </c>
      <c r="G143" s="43"/>
    </row>
    <row r="144" spans="1:7" ht="12.75" x14ac:dyDescent="0.2">
      <c r="A144" s="55" t="s">
        <v>87</v>
      </c>
      <c r="B144" s="23">
        <v>0</v>
      </c>
      <c r="C144" s="23">
        <v>0</v>
      </c>
      <c r="D144" s="23">
        <v>0</v>
      </c>
      <c r="E144" s="8">
        <v>297973.45</v>
      </c>
      <c r="F144" s="23">
        <v>0</v>
      </c>
      <c r="G144" s="43"/>
    </row>
    <row r="145" spans="1:7" ht="12.75" x14ac:dyDescent="0.2">
      <c r="A145" s="55" t="s">
        <v>88</v>
      </c>
      <c r="B145" s="7"/>
      <c r="C145" s="7"/>
      <c r="D145" s="7"/>
      <c r="E145" s="8">
        <v>297973.45</v>
      </c>
      <c r="F145" s="7"/>
      <c r="G145" s="43"/>
    </row>
    <row r="146" spans="1:7" ht="12.75" x14ac:dyDescent="0.2">
      <c r="A146" s="47" t="s">
        <v>122</v>
      </c>
      <c r="B146" s="48">
        <v>18460</v>
      </c>
      <c r="C146" s="48">
        <v>50000</v>
      </c>
      <c r="D146" s="48">
        <v>50000</v>
      </c>
      <c r="E146" s="49">
        <v>611.1</v>
      </c>
      <c r="F146" s="49">
        <v>3.31</v>
      </c>
      <c r="G146" s="43">
        <f t="shared" si="2"/>
        <v>1.2222</v>
      </c>
    </row>
    <row r="147" spans="1:7" ht="12.75" x14ac:dyDescent="0.2">
      <c r="A147" s="50" t="s">
        <v>101</v>
      </c>
      <c r="B147" s="51">
        <v>18460</v>
      </c>
      <c r="C147" s="51">
        <v>50000</v>
      </c>
      <c r="D147" s="51">
        <v>50000</v>
      </c>
      <c r="E147" s="52">
        <v>611.1</v>
      </c>
      <c r="F147" s="52">
        <v>3.31</v>
      </c>
      <c r="G147" s="53">
        <f t="shared" si="2"/>
        <v>1.2222</v>
      </c>
    </row>
    <row r="148" spans="1:7" ht="12.75" x14ac:dyDescent="0.2">
      <c r="A148" s="54" t="s">
        <v>12</v>
      </c>
      <c r="B148" s="8">
        <v>18460</v>
      </c>
      <c r="C148" s="8">
        <v>50000</v>
      </c>
      <c r="D148" s="8">
        <v>50000</v>
      </c>
      <c r="E148" s="23">
        <v>611.1</v>
      </c>
      <c r="F148" s="23">
        <v>3.31</v>
      </c>
      <c r="G148" s="43">
        <f t="shared" si="2"/>
        <v>1.2222</v>
      </c>
    </row>
    <row r="149" spans="1:7" ht="12.75" x14ac:dyDescent="0.2">
      <c r="A149" s="54" t="s">
        <v>54</v>
      </c>
      <c r="B149" s="8">
        <v>18460</v>
      </c>
      <c r="C149" s="8">
        <v>50000</v>
      </c>
      <c r="D149" s="8">
        <v>50000</v>
      </c>
      <c r="E149" s="23">
        <v>611.1</v>
      </c>
      <c r="F149" s="23">
        <v>3.31</v>
      </c>
      <c r="G149" s="43">
        <f t="shared" si="2"/>
        <v>1.2222</v>
      </c>
    </row>
    <row r="150" spans="1:7" ht="12.75" x14ac:dyDescent="0.2">
      <c r="A150" s="55" t="s">
        <v>65</v>
      </c>
      <c r="B150" s="8">
        <v>18460</v>
      </c>
      <c r="C150" s="8">
        <v>50000</v>
      </c>
      <c r="D150" s="8">
        <v>50000</v>
      </c>
      <c r="E150" s="23">
        <v>611.1</v>
      </c>
      <c r="F150" s="23">
        <v>3.31</v>
      </c>
      <c r="G150" s="43">
        <f t="shared" si="2"/>
        <v>1.2222</v>
      </c>
    </row>
    <row r="151" spans="1:7" ht="12.75" x14ac:dyDescent="0.2">
      <c r="A151" s="55" t="s">
        <v>71</v>
      </c>
      <c r="B151" s="8">
        <v>18460</v>
      </c>
      <c r="C151" s="8">
        <v>50000</v>
      </c>
      <c r="D151" s="8">
        <v>50000</v>
      </c>
      <c r="E151" s="23">
        <v>611.1</v>
      </c>
      <c r="F151" s="23">
        <v>3.31</v>
      </c>
      <c r="G151" s="43">
        <f t="shared" si="2"/>
        <v>1.2222</v>
      </c>
    </row>
    <row r="152" spans="1:7" ht="25.5" x14ac:dyDescent="0.2">
      <c r="A152" s="47" t="s">
        <v>123</v>
      </c>
      <c r="B152" s="48">
        <v>108697.88</v>
      </c>
      <c r="C152" s="48">
        <v>150000</v>
      </c>
      <c r="D152" s="48">
        <v>150000</v>
      </c>
      <c r="E152" s="48">
        <v>112033.68</v>
      </c>
      <c r="F152" s="49">
        <v>103.07</v>
      </c>
      <c r="G152" s="43">
        <f t="shared" si="2"/>
        <v>74.689120000000003</v>
      </c>
    </row>
    <row r="153" spans="1:7" ht="12.75" x14ac:dyDescent="0.2">
      <c r="A153" s="50" t="s">
        <v>101</v>
      </c>
      <c r="B153" s="51">
        <v>108697.88</v>
      </c>
      <c r="C153" s="51">
        <v>150000</v>
      </c>
      <c r="D153" s="51">
        <v>150000</v>
      </c>
      <c r="E153" s="51">
        <v>112033.68</v>
      </c>
      <c r="F153" s="52">
        <v>103.07</v>
      </c>
      <c r="G153" s="53">
        <f t="shared" si="2"/>
        <v>74.689120000000003</v>
      </c>
    </row>
    <row r="154" spans="1:7" ht="12.75" x14ac:dyDescent="0.2">
      <c r="A154" s="54" t="s">
        <v>13</v>
      </c>
      <c r="B154" s="8">
        <v>108697.88</v>
      </c>
      <c r="C154" s="8">
        <v>150000</v>
      </c>
      <c r="D154" s="8">
        <v>150000</v>
      </c>
      <c r="E154" s="8">
        <v>112033.68</v>
      </c>
      <c r="F154" s="23">
        <v>103.07</v>
      </c>
      <c r="G154" s="43">
        <f t="shared" si="2"/>
        <v>74.689120000000003</v>
      </c>
    </row>
    <row r="155" spans="1:7" ht="25.5" x14ac:dyDescent="0.2">
      <c r="A155" s="54" t="s">
        <v>91</v>
      </c>
      <c r="B155" s="8">
        <v>108697.88</v>
      </c>
      <c r="C155" s="8">
        <v>150000</v>
      </c>
      <c r="D155" s="8">
        <v>150000</v>
      </c>
      <c r="E155" s="8">
        <v>112033.68</v>
      </c>
      <c r="F155" s="23">
        <v>103.07</v>
      </c>
      <c r="G155" s="43">
        <f t="shared" si="2"/>
        <v>74.689120000000003</v>
      </c>
    </row>
    <row r="156" spans="1:7" ht="12.75" x14ac:dyDescent="0.2">
      <c r="A156" s="55" t="s">
        <v>92</v>
      </c>
      <c r="B156" s="8">
        <v>108697.88</v>
      </c>
      <c r="C156" s="8">
        <v>150000</v>
      </c>
      <c r="D156" s="8">
        <v>150000</v>
      </c>
      <c r="E156" s="8">
        <v>112033.68</v>
      </c>
      <c r="F156" s="23">
        <v>103.07</v>
      </c>
      <c r="G156" s="43">
        <f t="shared" si="2"/>
        <v>74.689120000000003</v>
      </c>
    </row>
    <row r="157" spans="1:7" ht="12.75" x14ac:dyDescent="0.2">
      <c r="A157" s="55" t="s">
        <v>93</v>
      </c>
      <c r="B157" s="8">
        <v>108697.88</v>
      </c>
      <c r="C157" s="8">
        <v>150000</v>
      </c>
      <c r="D157" s="8">
        <v>150000</v>
      </c>
      <c r="E157" s="8">
        <v>112033.68</v>
      </c>
      <c r="F157" s="23">
        <v>103.07</v>
      </c>
      <c r="G157" s="43">
        <f t="shared" si="2"/>
        <v>74.689120000000003</v>
      </c>
    </row>
    <row r="158" spans="1:7" ht="12.75" x14ac:dyDescent="0.2">
      <c r="A158" s="57" t="s">
        <v>124</v>
      </c>
      <c r="B158" s="47"/>
      <c r="C158" s="48">
        <v>103340</v>
      </c>
      <c r="D158" s="48">
        <v>103340</v>
      </c>
      <c r="E158" s="48">
        <v>21224.54</v>
      </c>
      <c r="F158" s="47"/>
      <c r="G158" s="43">
        <f t="shared" si="2"/>
        <v>20.538552351461199</v>
      </c>
    </row>
    <row r="159" spans="1:7" ht="12.75" x14ac:dyDescent="0.2">
      <c r="A159" s="50" t="s">
        <v>101</v>
      </c>
      <c r="B159" s="56"/>
      <c r="C159" s="51">
        <v>16680</v>
      </c>
      <c r="D159" s="51">
        <v>16680</v>
      </c>
      <c r="E159" s="51">
        <v>4244.91</v>
      </c>
      <c r="F159" s="56"/>
      <c r="G159" s="53">
        <f t="shared" si="2"/>
        <v>25.449100719424461</v>
      </c>
    </row>
    <row r="160" spans="1:7" ht="12.75" x14ac:dyDescent="0.2">
      <c r="A160" s="54" t="s">
        <v>12</v>
      </c>
      <c r="B160" s="23">
        <v>0</v>
      </c>
      <c r="C160" s="8">
        <v>16680</v>
      </c>
      <c r="D160" s="8">
        <v>16680</v>
      </c>
      <c r="E160" s="8">
        <v>4244.91</v>
      </c>
      <c r="F160" s="23">
        <v>0</v>
      </c>
      <c r="G160" s="43">
        <f t="shared" si="2"/>
        <v>25.449100719424461</v>
      </c>
    </row>
    <row r="161" spans="1:7" ht="12.75" x14ac:dyDescent="0.2">
      <c r="A161" s="54" t="s">
        <v>47</v>
      </c>
      <c r="B161" s="23">
        <v>0</v>
      </c>
      <c r="C161" s="8">
        <v>4147</v>
      </c>
      <c r="D161" s="8">
        <v>4147</v>
      </c>
      <c r="E161" s="8">
        <v>3304.15</v>
      </c>
      <c r="F161" s="23">
        <v>0</v>
      </c>
      <c r="G161" s="43">
        <f t="shared" si="2"/>
        <v>79.67566915842778</v>
      </c>
    </row>
    <row r="162" spans="1:7" ht="12.75" x14ac:dyDescent="0.2">
      <c r="A162" s="55" t="s">
        <v>48</v>
      </c>
      <c r="B162" s="23">
        <v>0</v>
      </c>
      <c r="C162" s="8">
        <v>3465</v>
      </c>
      <c r="D162" s="8">
        <v>3465</v>
      </c>
      <c r="E162" s="8">
        <v>2733.01</v>
      </c>
      <c r="F162" s="23">
        <v>0</v>
      </c>
      <c r="G162" s="43">
        <f t="shared" si="2"/>
        <v>78.87474747474748</v>
      </c>
    </row>
    <row r="163" spans="1:7" ht="12.75" x14ac:dyDescent="0.2">
      <c r="A163" s="55" t="s">
        <v>49</v>
      </c>
      <c r="B163" s="7"/>
      <c r="C163" s="8">
        <v>3465</v>
      </c>
      <c r="D163" s="8">
        <v>3465</v>
      </c>
      <c r="E163" s="8">
        <v>2733.01</v>
      </c>
      <c r="F163" s="7"/>
      <c r="G163" s="43">
        <f t="shared" si="2"/>
        <v>78.87474747474748</v>
      </c>
    </row>
    <row r="164" spans="1:7" ht="12.75" x14ac:dyDescent="0.2">
      <c r="A164" s="55" t="s">
        <v>50</v>
      </c>
      <c r="B164" s="23">
        <v>0</v>
      </c>
      <c r="C164" s="23">
        <v>132</v>
      </c>
      <c r="D164" s="23">
        <v>132</v>
      </c>
      <c r="E164" s="23">
        <v>120.2</v>
      </c>
      <c r="F164" s="23">
        <v>0</v>
      </c>
      <c r="G164" s="43">
        <f t="shared" si="2"/>
        <v>91.060606060606062</v>
      </c>
    </row>
    <row r="165" spans="1:7" ht="12.75" x14ac:dyDescent="0.2">
      <c r="A165" s="55" t="s">
        <v>51</v>
      </c>
      <c r="B165" s="7"/>
      <c r="C165" s="23">
        <v>132</v>
      </c>
      <c r="D165" s="23">
        <v>132</v>
      </c>
      <c r="E165" s="23">
        <v>120.2</v>
      </c>
      <c r="F165" s="7"/>
      <c r="G165" s="43">
        <f t="shared" si="2"/>
        <v>91.060606060606062</v>
      </c>
    </row>
    <row r="166" spans="1:7" ht="12.75" x14ac:dyDescent="0.2">
      <c r="A166" s="55" t="s">
        <v>52</v>
      </c>
      <c r="B166" s="23">
        <v>0</v>
      </c>
      <c r="C166" s="23">
        <v>550</v>
      </c>
      <c r="D166" s="23">
        <v>550</v>
      </c>
      <c r="E166" s="23">
        <v>450.94</v>
      </c>
      <c r="F166" s="23">
        <v>0</v>
      </c>
      <c r="G166" s="43">
        <f t="shared" si="2"/>
        <v>81.989090909090905</v>
      </c>
    </row>
    <row r="167" spans="1:7" ht="12.75" x14ac:dyDescent="0.2">
      <c r="A167" s="55" t="s">
        <v>53</v>
      </c>
      <c r="B167" s="7"/>
      <c r="C167" s="23">
        <v>550</v>
      </c>
      <c r="D167" s="23">
        <v>550</v>
      </c>
      <c r="E167" s="23">
        <v>450.94</v>
      </c>
      <c r="F167" s="7"/>
      <c r="G167" s="43">
        <f t="shared" si="2"/>
        <v>81.989090909090905</v>
      </c>
    </row>
    <row r="168" spans="1:7" ht="12.75" x14ac:dyDescent="0.2">
      <c r="A168" s="54" t="s">
        <v>54</v>
      </c>
      <c r="B168" s="23">
        <v>0</v>
      </c>
      <c r="C168" s="8">
        <v>12533</v>
      </c>
      <c r="D168" s="8">
        <v>12533</v>
      </c>
      <c r="E168" s="23">
        <v>940.76</v>
      </c>
      <c r="F168" s="23">
        <v>0</v>
      </c>
      <c r="G168" s="43">
        <f t="shared" si="2"/>
        <v>7.5062634644538413</v>
      </c>
    </row>
    <row r="169" spans="1:7" ht="12.75" x14ac:dyDescent="0.2">
      <c r="A169" s="55" t="s">
        <v>55</v>
      </c>
      <c r="B169" s="23">
        <v>0</v>
      </c>
      <c r="C169" s="23">
        <v>733</v>
      </c>
      <c r="D169" s="23">
        <v>733</v>
      </c>
      <c r="E169" s="23">
        <v>940.76</v>
      </c>
      <c r="F169" s="23">
        <v>0</v>
      </c>
      <c r="G169" s="43">
        <f t="shared" si="2"/>
        <v>128.343792633015</v>
      </c>
    </row>
    <row r="170" spans="1:7" ht="12.75" x14ac:dyDescent="0.2">
      <c r="A170" s="55" t="s">
        <v>56</v>
      </c>
      <c r="B170" s="7"/>
      <c r="C170" s="23">
        <v>663</v>
      </c>
      <c r="D170" s="23">
        <v>663</v>
      </c>
      <c r="E170" s="23">
        <v>875.95</v>
      </c>
      <c r="F170" s="7"/>
      <c r="G170" s="43">
        <f t="shared" si="2"/>
        <v>132.11915535444948</v>
      </c>
    </row>
    <row r="171" spans="1:7" ht="25.5" x14ac:dyDescent="0.2">
      <c r="A171" s="55" t="s">
        <v>57</v>
      </c>
      <c r="B171" s="7"/>
      <c r="C171" s="23">
        <v>70</v>
      </c>
      <c r="D171" s="23">
        <v>70</v>
      </c>
      <c r="E171" s="23">
        <v>64.81</v>
      </c>
      <c r="F171" s="7"/>
      <c r="G171" s="43">
        <f t="shared" si="2"/>
        <v>92.585714285714289</v>
      </c>
    </row>
    <row r="172" spans="1:7" ht="12.75" x14ac:dyDescent="0.2">
      <c r="A172" s="55" t="s">
        <v>65</v>
      </c>
      <c r="B172" s="23">
        <v>0</v>
      </c>
      <c r="C172" s="8">
        <v>11800</v>
      </c>
      <c r="D172" s="8">
        <v>11800</v>
      </c>
      <c r="E172" s="23">
        <v>0</v>
      </c>
      <c r="F172" s="23">
        <v>0</v>
      </c>
      <c r="G172" s="43">
        <f t="shared" si="2"/>
        <v>0</v>
      </c>
    </row>
    <row r="173" spans="1:7" ht="12.75" x14ac:dyDescent="0.2">
      <c r="A173" s="55" t="s">
        <v>71</v>
      </c>
      <c r="B173" s="7"/>
      <c r="C173" s="8">
        <v>11800</v>
      </c>
      <c r="D173" s="8">
        <v>11800</v>
      </c>
      <c r="E173" s="7"/>
      <c r="F173" s="7"/>
      <c r="G173" s="43">
        <f t="shared" si="2"/>
        <v>0</v>
      </c>
    </row>
    <row r="174" spans="1:7" ht="12.75" x14ac:dyDescent="0.2">
      <c r="A174" s="50" t="s">
        <v>102</v>
      </c>
      <c r="B174" s="56"/>
      <c r="C174" s="51">
        <v>66710</v>
      </c>
      <c r="D174" s="51">
        <v>66710</v>
      </c>
      <c r="E174" s="51">
        <v>16979.63</v>
      </c>
      <c r="F174" s="56"/>
      <c r="G174" s="53">
        <f t="shared" si="2"/>
        <v>25.452900614600509</v>
      </c>
    </row>
    <row r="175" spans="1:7" ht="12.75" x14ac:dyDescent="0.2">
      <c r="A175" s="54" t="s">
        <v>12</v>
      </c>
      <c r="B175" s="23">
        <v>0</v>
      </c>
      <c r="C175" s="8">
        <v>66710</v>
      </c>
      <c r="D175" s="8">
        <v>66710</v>
      </c>
      <c r="E175" s="8">
        <v>16979.63</v>
      </c>
      <c r="F175" s="23">
        <v>0</v>
      </c>
      <c r="G175" s="43">
        <f t="shared" si="2"/>
        <v>25.452900614600509</v>
      </c>
    </row>
    <row r="176" spans="1:7" ht="12.75" x14ac:dyDescent="0.2">
      <c r="A176" s="54" t="s">
        <v>47</v>
      </c>
      <c r="B176" s="23">
        <v>0</v>
      </c>
      <c r="C176" s="8">
        <v>16588</v>
      </c>
      <c r="D176" s="8">
        <v>16588</v>
      </c>
      <c r="E176" s="8">
        <v>13216.68</v>
      </c>
      <c r="F176" s="23">
        <v>0</v>
      </c>
      <c r="G176" s="43">
        <f t="shared" si="2"/>
        <v>79.676151434772123</v>
      </c>
    </row>
    <row r="177" spans="1:7" ht="12.75" x14ac:dyDescent="0.2">
      <c r="A177" s="55" t="s">
        <v>48</v>
      </c>
      <c r="B177" s="23">
        <v>0</v>
      </c>
      <c r="C177" s="8">
        <v>13860</v>
      </c>
      <c r="D177" s="8">
        <v>13860</v>
      </c>
      <c r="E177" s="8">
        <v>10932.07</v>
      </c>
      <c r="F177" s="23">
        <v>0</v>
      </c>
      <c r="G177" s="43">
        <f t="shared" si="2"/>
        <v>78.874963924963922</v>
      </c>
    </row>
    <row r="178" spans="1:7" ht="12.75" x14ac:dyDescent="0.2">
      <c r="A178" s="55" t="s">
        <v>49</v>
      </c>
      <c r="B178" s="7"/>
      <c r="C178" s="8">
        <v>13860</v>
      </c>
      <c r="D178" s="8">
        <v>13860</v>
      </c>
      <c r="E178" s="8">
        <v>10932.07</v>
      </c>
      <c r="F178" s="7"/>
      <c r="G178" s="43">
        <f t="shared" si="2"/>
        <v>78.874963924963922</v>
      </c>
    </row>
    <row r="179" spans="1:7" ht="12.75" x14ac:dyDescent="0.2">
      <c r="A179" s="55" t="s">
        <v>50</v>
      </c>
      <c r="B179" s="23">
        <v>0</v>
      </c>
      <c r="C179" s="23">
        <v>528</v>
      </c>
      <c r="D179" s="23">
        <v>528</v>
      </c>
      <c r="E179" s="23">
        <v>480.8</v>
      </c>
      <c r="F179" s="23">
        <v>0</v>
      </c>
      <c r="G179" s="43">
        <f t="shared" si="2"/>
        <v>91.060606060606062</v>
      </c>
    </row>
    <row r="180" spans="1:7" ht="12.75" x14ac:dyDescent="0.2">
      <c r="A180" s="55" t="s">
        <v>51</v>
      </c>
      <c r="B180" s="7"/>
      <c r="C180" s="23">
        <v>528</v>
      </c>
      <c r="D180" s="23">
        <v>528</v>
      </c>
      <c r="E180" s="23">
        <v>480.8</v>
      </c>
      <c r="F180" s="7"/>
      <c r="G180" s="43">
        <f t="shared" si="2"/>
        <v>91.060606060606062</v>
      </c>
    </row>
    <row r="181" spans="1:7" ht="12.75" x14ac:dyDescent="0.2">
      <c r="A181" s="55" t="s">
        <v>52</v>
      </c>
      <c r="B181" s="23">
        <v>0</v>
      </c>
      <c r="C181" s="8">
        <v>2200</v>
      </c>
      <c r="D181" s="8">
        <v>2200</v>
      </c>
      <c r="E181" s="8">
        <v>1803.81</v>
      </c>
      <c r="F181" s="23">
        <v>0</v>
      </c>
      <c r="G181" s="43">
        <f t="shared" si="2"/>
        <v>81.99136363636363</v>
      </c>
    </row>
    <row r="182" spans="1:7" ht="12.75" x14ac:dyDescent="0.2">
      <c r="A182" s="55" t="s">
        <v>53</v>
      </c>
      <c r="B182" s="7"/>
      <c r="C182" s="8">
        <v>2200</v>
      </c>
      <c r="D182" s="8">
        <v>2200</v>
      </c>
      <c r="E182" s="8">
        <v>1803.81</v>
      </c>
      <c r="F182" s="7"/>
      <c r="G182" s="43">
        <f t="shared" si="2"/>
        <v>81.99136363636363</v>
      </c>
    </row>
    <row r="183" spans="1:7" ht="12.75" x14ac:dyDescent="0.2">
      <c r="A183" s="54" t="s">
        <v>54</v>
      </c>
      <c r="B183" s="23">
        <v>0</v>
      </c>
      <c r="C183" s="8">
        <v>50122</v>
      </c>
      <c r="D183" s="8">
        <v>50122</v>
      </c>
      <c r="E183" s="8">
        <v>3762.95</v>
      </c>
      <c r="F183" s="23">
        <v>0</v>
      </c>
      <c r="G183" s="43">
        <f t="shared" si="2"/>
        <v>7.5075815011372251</v>
      </c>
    </row>
    <row r="184" spans="1:7" ht="12.75" x14ac:dyDescent="0.2">
      <c r="A184" s="55" t="s">
        <v>55</v>
      </c>
      <c r="B184" s="23">
        <v>0</v>
      </c>
      <c r="C184" s="8">
        <v>2922</v>
      </c>
      <c r="D184" s="8">
        <v>2922</v>
      </c>
      <c r="E184" s="8">
        <v>3762.95</v>
      </c>
      <c r="F184" s="23">
        <v>0</v>
      </c>
      <c r="G184" s="43">
        <f t="shared" si="2"/>
        <v>128.77994524298427</v>
      </c>
    </row>
    <row r="185" spans="1:7" ht="12.75" x14ac:dyDescent="0.2">
      <c r="A185" s="55" t="s">
        <v>56</v>
      </c>
      <c r="B185" s="7"/>
      <c r="C185" s="8">
        <v>2640</v>
      </c>
      <c r="D185" s="8">
        <v>2640</v>
      </c>
      <c r="E185" s="8">
        <v>3503.77</v>
      </c>
      <c r="F185" s="7"/>
      <c r="G185" s="43">
        <f t="shared" si="2"/>
        <v>132.71856060606061</v>
      </c>
    </row>
    <row r="186" spans="1:7" ht="25.5" x14ac:dyDescent="0.2">
      <c r="A186" s="55" t="s">
        <v>57</v>
      </c>
      <c r="B186" s="7"/>
      <c r="C186" s="23">
        <v>282</v>
      </c>
      <c r="D186" s="23">
        <v>282</v>
      </c>
      <c r="E186" s="23">
        <v>259.18</v>
      </c>
      <c r="F186" s="7"/>
      <c r="G186" s="43">
        <f t="shared" si="2"/>
        <v>91.907801418439718</v>
      </c>
    </row>
    <row r="187" spans="1:7" ht="12.75" x14ac:dyDescent="0.2">
      <c r="A187" s="55" t="s">
        <v>65</v>
      </c>
      <c r="B187" s="23">
        <v>0</v>
      </c>
      <c r="C187" s="8">
        <v>47200</v>
      </c>
      <c r="D187" s="8">
        <v>47200</v>
      </c>
      <c r="E187" s="23">
        <v>0</v>
      </c>
      <c r="F187" s="23">
        <v>0</v>
      </c>
      <c r="G187" s="43"/>
    </row>
    <row r="188" spans="1:7" ht="12.75" x14ac:dyDescent="0.2">
      <c r="A188" s="55" t="s">
        <v>71</v>
      </c>
      <c r="B188" s="7"/>
      <c r="C188" s="8">
        <v>47200</v>
      </c>
      <c r="D188" s="8">
        <v>47200</v>
      </c>
      <c r="E188" s="7"/>
      <c r="F188" s="7"/>
      <c r="G188" s="43"/>
    </row>
    <row r="189" spans="1:7" ht="25.5" x14ac:dyDescent="0.2">
      <c r="A189" s="50" t="s">
        <v>97</v>
      </c>
      <c r="B189" s="56"/>
      <c r="C189" s="51">
        <v>19950</v>
      </c>
      <c r="D189" s="51">
        <v>19950</v>
      </c>
      <c r="E189" s="56"/>
      <c r="F189" s="56"/>
      <c r="G189" s="53"/>
    </row>
    <row r="190" spans="1:7" ht="12.75" x14ac:dyDescent="0.2">
      <c r="A190" s="54" t="s">
        <v>12</v>
      </c>
      <c r="B190" s="23">
        <v>0</v>
      </c>
      <c r="C190" s="8">
        <v>19950</v>
      </c>
      <c r="D190" s="8">
        <v>19950</v>
      </c>
      <c r="E190" s="23">
        <v>0</v>
      </c>
      <c r="F190" s="23">
        <v>0</v>
      </c>
      <c r="G190" s="43"/>
    </row>
    <row r="191" spans="1:7" ht="12.75" x14ac:dyDescent="0.2">
      <c r="A191" s="54" t="s">
        <v>47</v>
      </c>
      <c r="B191" s="23">
        <v>0</v>
      </c>
      <c r="C191" s="8">
        <v>16965</v>
      </c>
      <c r="D191" s="8">
        <v>16965</v>
      </c>
      <c r="E191" s="23">
        <v>0</v>
      </c>
      <c r="F191" s="23">
        <v>0</v>
      </c>
      <c r="G191" s="43"/>
    </row>
    <row r="192" spans="1:7" ht="12.75" x14ac:dyDescent="0.2">
      <c r="A192" s="55" t="s">
        <v>48</v>
      </c>
      <c r="B192" s="23">
        <v>0</v>
      </c>
      <c r="C192" s="8">
        <v>14175</v>
      </c>
      <c r="D192" s="8">
        <v>14175</v>
      </c>
      <c r="E192" s="23">
        <v>0</v>
      </c>
      <c r="F192" s="23">
        <v>0</v>
      </c>
      <c r="G192" s="43"/>
    </row>
    <row r="193" spans="1:7" ht="12.75" x14ac:dyDescent="0.2">
      <c r="A193" s="55" t="s">
        <v>49</v>
      </c>
      <c r="B193" s="7"/>
      <c r="C193" s="8">
        <v>14175</v>
      </c>
      <c r="D193" s="8">
        <v>14175</v>
      </c>
      <c r="E193" s="7"/>
      <c r="F193" s="7"/>
      <c r="G193" s="43"/>
    </row>
    <row r="194" spans="1:7" ht="12.75" x14ac:dyDescent="0.2">
      <c r="A194" s="55" t="s">
        <v>50</v>
      </c>
      <c r="B194" s="23">
        <v>0</v>
      </c>
      <c r="C194" s="23">
        <v>540</v>
      </c>
      <c r="D194" s="23">
        <v>540</v>
      </c>
      <c r="E194" s="23">
        <v>0</v>
      </c>
      <c r="F194" s="23">
        <v>0</v>
      </c>
      <c r="G194" s="43"/>
    </row>
    <row r="195" spans="1:7" ht="12.75" x14ac:dyDescent="0.2">
      <c r="A195" s="55" t="s">
        <v>51</v>
      </c>
      <c r="B195" s="7"/>
      <c r="C195" s="23">
        <v>540</v>
      </c>
      <c r="D195" s="23">
        <v>540</v>
      </c>
      <c r="E195" s="7"/>
      <c r="F195" s="7"/>
      <c r="G195" s="43"/>
    </row>
    <row r="196" spans="1:7" ht="12.75" x14ac:dyDescent="0.2">
      <c r="A196" s="55" t="s">
        <v>52</v>
      </c>
      <c r="B196" s="23">
        <v>0</v>
      </c>
      <c r="C196" s="8">
        <v>2250</v>
      </c>
      <c r="D196" s="8">
        <v>2250</v>
      </c>
      <c r="E196" s="23">
        <v>0</v>
      </c>
      <c r="F196" s="23">
        <v>0</v>
      </c>
      <c r="G196" s="43"/>
    </row>
    <row r="197" spans="1:7" ht="12.75" x14ac:dyDescent="0.2">
      <c r="A197" s="55" t="s">
        <v>53</v>
      </c>
      <c r="B197" s="7"/>
      <c r="C197" s="8">
        <v>2250</v>
      </c>
      <c r="D197" s="8">
        <v>2250</v>
      </c>
      <c r="E197" s="7"/>
      <c r="F197" s="7"/>
      <c r="G197" s="43"/>
    </row>
    <row r="198" spans="1:7" ht="12.75" x14ac:dyDescent="0.2">
      <c r="A198" s="54" t="s">
        <v>54</v>
      </c>
      <c r="B198" s="23">
        <v>0</v>
      </c>
      <c r="C198" s="8">
        <v>2985</v>
      </c>
      <c r="D198" s="8">
        <v>2985</v>
      </c>
      <c r="E198" s="23">
        <v>0</v>
      </c>
      <c r="F198" s="23">
        <v>0</v>
      </c>
      <c r="G198" s="43"/>
    </row>
    <row r="199" spans="1:7" ht="12.75" x14ac:dyDescent="0.2">
      <c r="A199" s="55" t="s">
        <v>55</v>
      </c>
      <c r="B199" s="23">
        <v>0</v>
      </c>
      <c r="C199" s="8">
        <v>2985</v>
      </c>
      <c r="D199" s="8">
        <v>2985</v>
      </c>
      <c r="E199" s="23">
        <v>0</v>
      </c>
      <c r="F199" s="23">
        <v>0</v>
      </c>
      <c r="G199" s="43"/>
    </row>
    <row r="200" spans="1:7" ht="12.75" x14ac:dyDescent="0.2">
      <c r="A200" s="55" t="s">
        <v>56</v>
      </c>
      <c r="B200" s="7"/>
      <c r="C200" s="8">
        <v>2700</v>
      </c>
      <c r="D200" s="8">
        <v>2700</v>
      </c>
      <c r="E200" s="7"/>
      <c r="F200" s="7"/>
      <c r="G200" s="43"/>
    </row>
    <row r="201" spans="1:7" ht="25.5" x14ac:dyDescent="0.2">
      <c r="A201" s="55" t="s">
        <v>57</v>
      </c>
      <c r="B201" s="7"/>
      <c r="C201" s="23">
        <v>285</v>
      </c>
      <c r="D201" s="23">
        <v>285</v>
      </c>
      <c r="E201" s="7"/>
      <c r="F201" s="7"/>
      <c r="G201" s="43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0"/>
  <sheetViews>
    <sheetView topLeftCell="A7" workbookViewId="0">
      <selection activeCell="H26" sqref="H26"/>
    </sheetView>
  </sheetViews>
  <sheetFormatPr defaultRowHeight="15" x14ac:dyDescent="0.25"/>
  <cols>
    <col min="2" max="2" width="2" bestFit="1" customWidth="1"/>
    <col min="3" max="3" width="3" bestFit="1" customWidth="1"/>
    <col min="4" max="4" width="4" bestFit="1" customWidth="1"/>
    <col min="5" max="5" width="5" bestFit="1" customWidth="1"/>
    <col min="6" max="6" width="32.42578125" customWidth="1"/>
    <col min="7" max="7" width="13.42578125" bestFit="1" customWidth="1"/>
    <col min="8" max="8" width="11" bestFit="1" customWidth="1"/>
    <col min="9" max="9" width="11.42578125" customWidth="1"/>
    <col min="10" max="10" width="13.85546875" customWidth="1"/>
    <col min="11" max="11" width="8" bestFit="1" customWidth="1"/>
    <col min="12" max="12" width="8.5703125" bestFit="1" customWidth="1"/>
  </cols>
  <sheetData>
    <row r="1" spans="2:12" ht="18" x14ac:dyDescent="0.25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2:12" ht="15.75" x14ac:dyDescent="0.25">
      <c r="B2" s="88" t="s">
        <v>146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8" x14ac:dyDescent="0.25">
      <c r="B3" s="61"/>
      <c r="C3" s="61"/>
      <c r="D3" s="61"/>
      <c r="E3" s="61"/>
      <c r="F3" s="61"/>
      <c r="G3" s="61"/>
      <c r="H3" s="61"/>
      <c r="I3" s="61"/>
      <c r="J3" s="62"/>
      <c r="K3" s="62"/>
      <c r="L3" s="62"/>
    </row>
    <row r="4" spans="2:12" ht="15.75" x14ac:dyDescent="0.25">
      <c r="B4" s="88" t="s">
        <v>147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12" ht="15.75" x14ac:dyDescent="0.25">
      <c r="B5" s="88" t="s">
        <v>148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2:12" ht="18" x14ac:dyDescent="0.25">
      <c r="B6" s="61"/>
      <c r="C6" s="61"/>
      <c r="D6" s="61"/>
      <c r="E6" s="61"/>
      <c r="F6" s="61"/>
      <c r="G6" s="61"/>
      <c r="H6" s="61"/>
      <c r="I6" s="61"/>
      <c r="J6" s="62"/>
      <c r="K6" s="62"/>
      <c r="L6" s="62"/>
    </row>
    <row r="7" spans="2:12" ht="51" x14ac:dyDescent="0.25">
      <c r="B7" s="89" t="s">
        <v>126</v>
      </c>
      <c r="C7" s="90"/>
      <c r="D7" s="90"/>
      <c r="E7" s="90"/>
      <c r="F7" s="91"/>
      <c r="G7" s="73" t="s">
        <v>127</v>
      </c>
      <c r="H7" s="73" t="s">
        <v>128</v>
      </c>
      <c r="I7" s="73" t="s">
        <v>129</v>
      </c>
      <c r="J7" s="73" t="s">
        <v>130</v>
      </c>
      <c r="K7" s="73" t="s">
        <v>131</v>
      </c>
      <c r="L7" s="73" t="s">
        <v>132</v>
      </c>
    </row>
    <row r="8" spans="2:12" x14ac:dyDescent="0.25">
      <c r="B8" s="89">
        <v>1</v>
      </c>
      <c r="C8" s="90"/>
      <c r="D8" s="90"/>
      <c r="E8" s="90"/>
      <c r="F8" s="91"/>
      <c r="G8" s="74">
        <v>2</v>
      </c>
      <c r="H8" s="74">
        <v>3</v>
      </c>
      <c r="I8" s="74">
        <v>4</v>
      </c>
      <c r="J8" s="74">
        <v>5</v>
      </c>
      <c r="K8" s="74" t="s">
        <v>133</v>
      </c>
      <c r="L8" s="74" t="s">
        <v>134</v>
      </c>
    </row>
    <row r="9" spans="2:12" ht="25.5" x14ac:dyDescent="0.25">
      <c r="B9" s="64">
        <v>8</v>
      </c>
      <c r="C9" s="64"/>
      <c r="D9" s="64"/>
      <c r="E9" s="64"/>
      <c r="F9" s="64" t="s">
        <v>149</v>
      </c>
      <c r="G9" s="65"/>
      <c r="H9" s="65"/>
      <c r="I9" s="65"/>
      <c r="J9" s="67"/>
      <c r="K9" s="67"/>
      <c r="L9" s="67"/>
    </row>
    <row r="10" spans="2:12" x14ac:dyDescent="0.25">
      <c r="B10" s="64"/>
      <c r="C10" s="71">
        <v>84</v>
      </c>
      <c r="D10" s="71"/>
      <c r="E10" s="71"/>
      <c r="F10" s="71" t="s">
        <v>150</v>
      </c>
      <c r="G10" s="65"/>
      <c r="H10" s="65"/>
      <c r="I10" s="65"/>
      <c r="J10" s="67"/>
      <c r="K10" s="67"/>
      <c r="L10" s="67"/>
    </row>
    <row r="11" spans="2:12" ht="51" x14ac:dyDescent="0.25">
      <c r="B11" s="75"/>
      <c r="C11" s="75"/>
      <c r="D11" s="75">
        <v>841</v>
      </c>
      <c r="E11" s="75"/>
      <c r="F11" s="76" t="s">
        <v>151</v>
      </c>
      <c r="G11" s="65"/>
      <c r="H11" s="65"/>
      <c r="I11" s="65"/>
      <c r="J11" s="67"/>
      <c r="K11" s="67"/>
      <c r="L11" s="67"/>
    </row>
    <row r="12" spans="2:12" ht="25.5" x14ac:dyDescent="0.25">
      <c r="B12" s="75"/>
      <c r="C12" s="75"/>
      <c r="D12" s="75"/>
      <c r="E12" s="75">
        <v>8413</v>
      </c>
      <c r="F12" s="76" t="s">
        <v>152</v>
      </c>
      <c r="G12" s="65"/>
      <c r="H12" s="65"/>
      <c r="I12" s="65"/>
      <c r="J12" s="67"/>
      <c r="K12" s="67"/>
      <c r="L12" s="67"/>
    </row>
    <row r="13" spans="2:12" x14ac:dyDescent="0.25">
      <c r="B13" s="75"/>
      <c r="C13" s="75"/>
      <c r="D13" s="75"/>
      <c r="E13" s="77" t="s">
        <v>139</v>
      </c>
      <c r="F13" s="78"/>
      <c r="G13" s="65"/>
      <c r="H13" s="65"/>
      <c r="I13" s="65"/>
      <c r="J13" s="67"/>
      <c r="K13" s="67"/>
      <c r="L13" s="67"/>
    </row>
    <row r="14" spans="2:12" ht="25.5" x14ac:dyDescent="0.25">
      <c r="B14" s="79">
        <v>5</v>
      </c>
      <c r="C14" s="79"/>
      <c r="D14" s="79"/>
      <c r="E14" s="79"/>
      <c r="F14" s="80" t="s">
        <v>153</v>
      </c>
      <c r="G14" s="65"/>
      <c r="H14" s="65"/>
      <c r="I14" s="65"/>
      <c r="J14" s="67"/>
      <c r="K14" s="67"/>
      <c r="L14" s="67"/>
    </row>
    <row r="15" spans="2:12" ht="25.5" x14ac:dyDescent="0.25">
      <c r="B15" s="71"/>
      <c r="C15" s="71">
        <v>54</v>
      </c>
      <c r="D15" s="71"/>
      <c r="E15" s="71"/>
      <c r="F15" s="81" t="s">
        <v>154</v>
      </c>
      <c r="G15" s="65"/>
      <c r="H15" s="65"/>
      <c r="I15" s="66"/>
      <c r="J15" s="67"/>
      <c r="K15" s="67"/>
      <c r="L15" s="67"/>
    </row>
    <row r="16" spans="2:12" ht="51" x14ac:dyDescent="0.25">
      <c r="B16" s="71"/>
      <c r="C16" s="71"/>
      <c r="D16" s="71">
        <v>541</v>
      </c>
      <c r="E16" s="76"/>
      <c r="F16" s="76" t="s">
        <v>155</v>
      </c>
      <c r="G16" s="65"/>
      <c r="H16" s="65"/>
      <c r="I16" s="66"/>
      <c r="J16" s="67"/>
      <c r="K16" s="67"/>
      <c r="L16" s="67"/>
    </row>
    <row r="17" spans="2:12" ht="25.5" x14ac:dyDescent="0.25">
      <c r="B17" s="71"/>
      <c r="C17" s="71"/>
      <c r="D17" s="71"/>
      <c r="E17" s="76">
        <v>5413</v>
      </c>
      <c r="F17" s="76" t="s">
        <v>156</v>
      </c>
      <c r="G17" s="65"/>
      <c r="H17" s="65"/>
      <c r="I17" s="66"/>
      <c r="J17" s="67"/>
      <c r="K17" s="67"/>
      <c r="L17" s="67"/>
    </row>
    <row r="18" spans="2:12" x14ac:dyDescent="0.25">
      <c r="B18" s="82"/>
      <c r="C18" s="79"/>
      <c r="D18" s="79"/>
      <c r="E18" s="79"/>
      <c r="F18" s="80" t="s">
        <v>139</v>
      </c>
      <c r="G18" s="65"/>
      <c r="H18" s="65"/>
      <c r="I18" s="65"/>
      <c r="J18" s="67"/>
      <c r="K18" s="67"/>
      <c r="L18" s="67"/>
    </row>
    <row r="20" spans="2:12" x14ac:dyDescent="0.25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</sheetData>
  <mergeCells count="5">
    <mergeCell ref="B2:L2"/>
    <mergeCell ref="B4:L4"/>
    <mergeCell ref="B5:L5"/>
    <mergeCell ref="B7:F7"/>
    <mergeCell ref="B8:F8"/>
  </mergeCells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8"/>
  <sheetViews>
    <sheetView workbookViewId="0">
      <selection activeCell="H33" sqref="H3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59"/>
      <c r="C1" s="59"/>
      <c r="D1" s="59"/>
      <c r="E1" s="59"/>
      <c r="F1" s="60"/>
      <c r="G1" s="60"/>
      <c r="H1" s="60"/>
    </row>
    <row r="2" spans="2:8" ht="15.75" x14ac:dyDescent="0.25">
      <c r="B2" s="88" t="s">
        <v>125</v>
      </c>
      <c r="C2" s="88"/>
      <c r="D2" s="88"/>
      <c r="E2" s="88"/>
      <c r="F2" s="88"/>
      <c r="G2" s="88"/>
      <c r="H2" s="88"/>
    </row>
    <row r="3" spans="2:8" ht="18" x14ac:dyDescent="0.25">
      <c r="B3" s="61"/>
      <c r="C3" s="61"/>
      <c r="D3" s="61"/>
      <c r="E3" s="61"/>
      <c r="F3" s="62"/>
      <c r="G3" s="62"/>
      <c r="H3" s="62"/>
    </row>
    <row r="4" spans="2:8" ht="25.5" x14ac:dyDescent="0.25">
      <c r="B4" s="63" t="s">
        <v>126</v>
      </c>
      <c r="C4" s="63" t="s">
        <v>127</v>
      </c>
      <c r="D4" s="63" t="s">
        <v>128</v>
      </c>
      <c r="E4" s="63" t="s">
        <v>129</v>
      </c>
      <c r="F4" s="63" t="s">
        <v>130</v>
      </c>
      <c r="G4" s="63" t="s">
        <v>131</v>
      </c>
      <c r="H4" s="63" t="s">
        <v>132</v>
      </c>
    </row>
    <row r="5" spans="2:8" x14ac:dyDescent="0.25">
      <c r="B5" s="63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133</v>
      </c>
      <c r="H5" s="63" t="s">
        <v>134</v>
      </c>
    </row>
    <row r="6" spans="2:8" x14ac:dyDescent="0.25">
      <c r="B6" s="64" t="s">
        <v>135</v>
      </c>
      <c r="C6" s="65"/>
      <c r="D6" s="65"/>
      <c r="E6" s="66"/>
      <c r="F6" s="67"/>
      <c r="G6" s="67"/>
      <c r="H6" s="67"/>
    </row>
    <row r="7" spans="2:8" x14ac:dyDescent="0.25">
      <c r="B7" s="64" t="s">
        <v>136</v>
      </c>
      <c r="C7" s="65"/>
      <c r="D7" s="65"/>
      <c r="E7" s="65"/>
      <c r="F7" s="67"/>
      <c r="G7" s="67"/>
      <c r="H7" s="67"/>
    </row>
    <row r="8" spans="2:8" x14ac:dyDescent="0.25">
      <c r="B8" s="68" t="s">
        <v>137</v>
      </c>
      <c r="C8" s="65"/>
      <c r="D8" s="65"/>
      <c r="E8" s="65"/>
      <c r="F8" s="67"/>
      <c r="G8" s="67"/>
      <c r="H8" s="67"/>
    </row>
    <row r="9" spans="2:8" x14ac:dyDescent="0.25">
      <c r="B9" s="69" t="s">
        <v>138</v>
      </c>
      <c r="C9" s="65"/>
      <c r="D9" s="65"/>
      <c r="E9" s="65"/>
      <c r="F9" s="67"/>
      <c r="G9" s="67"/>
      <c r="H9" s="67"/>
    </row>
    <row r="10" spans="2:8" x14ac:dyDescent="0.25">
      <c r="B10" s="69" t="s">
        <v>139</v>
      </c>
      <c r="C10" s="65"/>
      <c r="D10" s="65"/>
      <c r="E10" s="65"/>
      <c r="F10" s="67"/>
      <c r="G10" s="67"/>
      <c r="H10" s="67"/>
    </row>
    <row r="11" spans="2:8" x14ac:dyDescent="0.25">
      <c r="B11" s="64" t="s">
        <v>140</v>
      </c>
      <c r="C11" s="65"/>
      <c r="D11" s="65"/>
      <c r="E11" s="66"/>
      <c r="F11" s="67"/>
      <c r="G11" s="67"/>
      <c r="H11" s="67"/>
    </row>
    <row r="12" spans="2:8" x14ac:dyDescent="0.25">
      <c r="B12" s="70" t="s">
        <v>141</v>
      </c>
      <c r="C12" s="65"/>
      <c r="D12" s="65"/>
      <c r="E12" s="66"/>
      <c r="F12" s="67"/>
      <c r="G12" s="67"/>
      <c r="H12" s="67"/>
    </row>
    <row r="13" spans="2:8" x14ac:dyDescent="0.25">
      <c r="B13" s="64" t="s">
        <v>142</v>
      </c>
      <c r="C13" s="65"/>
      <c r="D13" s="65"/>
      <c r="E13" s="66"/>
      <c r="F13" s="67"/>
      <c r="G13" s="67"/>
      <c r="H13" s="67"/>
    </row>
    <row r="14" spans="2:8" x14ac:dyDescent="0.25">
      <c r="B14" s="70" t="s">
        <v>143</v>
      </c>
      <c r="C14" s="65"/>
      <c r="D14" s="65"/>
      <c r="E14" s="66"/>
      <c r="F14" s="67"/>
      <c r="G14" s="67"/>
      <c r="H14" s="67"/>
    </row>
    <row r="15" spans="2:8" x14ac:dyDescent="0.25">
      <c r="B15" s="71" t="s">
        <v>144</v>
      </c>
      <c r="C15" s="65"/>
      <c r="D15" s="65"/>
      <c r="E15" s="66"/>
      <c r="F15" s="67"/>
      <c r="G15" s="67"/>
      <c r="H15" s="67"/>
    </row>
    <row r="16" spans="2:8" x14ac:dyDescent="0.25">
      <c r="B16" s="70"/>
      <c r="C16" s="65"/>
      <c r="D16" s="65"/>
      <c r="E16" s="66"/>
      <c r="F16" s="67"/>
      <c r="G16" s="67"/>
      <c r="H16" s="67"/>
    </row>
    <row r="17" spans="2:8" x14ac:dyDescent="0.25">
      <c r="B17" s="64" t="s">
        <v>145</v>
      </c>
      <c r="C17" s="65"/>
      <c r="D17" s="65"/>
      <c r="E17" s="66"/>
      <c r="F17" s="67"/>
      <c r="G17" s="67"/>
      <c r="H17" s="67"/>
    </row>
    <row r="18" spans="2:8" x14ac:dyDescent="0.25">
      <c r="B18" s="64" t="s">
        <v>136</v>
      </c>
      <c r="C18" s="65"/>
      <c r="D18" s="65"/>
      <c r="E18" s="65"/>
      <c r="F18" s="67"/>
      <c r="G18" s="67"/>
      <c r="H18" s="67"/>
    </row>
    <row r="19" spans="2:8" x14ac:dyDescent="0.25">
      <c r="B19" s="68" t="s">
        <v>137</v>
      </c>
      <c r="C19" s="65"/>
      <c r="D19" s="65"/>
      <c r="E19" s="65"/>
      <c r="F19" s="67"/>
      <c r="G19" s="67"/>
      <c r="H19" s="67"/>
    </row>
    <row r="20" spans="2:8" x14ac:dyDescent="0.25">
      <c r="B20" s="69" t="s">
        <v>138</v>
      </c>
      <c r="C20" s="65"/>
      <c r="D20" s="65"/>
      <c r="E20" s="65"/>
      <c r="F20" s="67"/>
      <c r="G20" s="67"/>
      <c r="H20" s="67"/>
    </row>
    <row r="21" spans="2:8" x14ac:dyDescent="0.25">
      <c r="B21" s="69" t="s">
        <v>139</v>
      </c>
      <c r="C21" s="65"/>
      <c r="D21" s="65"/>
      <c r="E21" s="65"/>
      <c r="F21" s="67"/>
      <c r="G21" s="67"/>
      <c r="H21" s="67"/>
    </row>
    <row r="22" spans="2:8" x14ac:dyDescent="0.25">
      <c r="B22" s="64" t="s">
        <v>140</v>
      </c>
      <c r="C22" s="65"/>
      <c r="D22" s="65"/>
      <c r="E22" s="66"/>
      <c r="F22" s="67"/>
      <c r="G22" s="67"/>
      <c r="H22" s="67"/>
    </row>
    <row r="23" spans="2:8" x14ac:dyDescent="0.25">
      <c r="B23" s="70" t="s">
        <v>141</v>
      </c>
      <c r="C23" s="65"/>
      <c r="D23" s="65"/>
      <c r="E23" s="66"/>
      <c r="F23" s="67"/>
      <c r="G23" s="67"/>
      <c r="H23" s="67"/>
    </row>
    <row r="24" spans="2:8" x14ac:dyDescent="0.25">
      <c r="B24" s="64" t="s">
        <v>142</v>
      </c>
      <c r="C24" s="65"/>
      <c r="D24" s="65"/>
      <c r="E24" s="66"/>
      <c r="F24" s="67"/>
      <c r="G24" s="67"/>
      <c r="H24" s="67"/>
    </row>
    <row r="25" spans="2:8" x14ac:dyDescent="0.25">
      <c r="B25" s="70" t="s">
        <v>143</v>
      </c>
      <c r="C25" s="65"/>
      <c r="D25" s="65"/>
      <c r="E25" s="66"/>
      <c r="F25" s="67"/>
      <c r="G25" s="67"/>
      <c r="H25" s="67"/>
    </row>
    <row r="26" spans="2:8" x14ac:dyDescent="0.25">
      <c r="B26" s="71" t="s">
        <v>144</v>
      </c>
      <c r="C26" s="65"/>
      <c r="D26" s="65"/>
      <c r="E26" s="66"/>
      <c r="F26" s="67"/>
      <c r="G26" s="67"/>
      <c r="H26" s="67"/>
    </row>
    <row r="28" spans="2:8" x14ac:dyDescent="0.25">
      <c r="B28" s="72"/>
      <c r="C28" s="72"/>
      <c r="D28" s="72"/>
      <c r="E28" s="72"/>
      <c r="F28" s="72"/>
      <c r="G28" s="72"/>
      <c r="H28" s="72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Ekonomska klasifikacija</vt:lpstr>
      <vt:lpstr>Izvori financiranja</vt:lpstr>
      <vt:lpstr>Funkcijska klasifikacija</vt:lpstr>
      <vt:lpstr>Programska klasifikacija</vt:lpstr>
      <vt:lpstr>Račun financiranja</vt:lpstr>
      <vt:lpstr>Račun fin.prema izvorma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</dc:creator>
  <cp:lastModifiedBy>Klara</cp:lastModifiedBy>
  <cp:lastPrinted>2025-07-24T09:23:24Z</cp:lastPrinted>
  <dcterms:created xsi:type="dcterms:W3CDTF">2025-07-15T13:26:55Z</dcterms:created>
  <dcterms:modified xsi:type="dcterms:W3CDTF">2025-07-24T09:23:40Z</dcterms:modified>
</cp:coreProperties>
</file>