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1_Klara\Informacija o trošenju sredstava\"/>
    </mc:Choice>
  </mc:AlternateContent>
  <xr:revisionPtr revIDLastSave="0" documentId="13_ncr:1_{C21B7750-E83A-4FF4-93F6-E3F658CD48A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OPAD 2024" sheetId="13" r:id="rId1"/>
    <sheet name="SVIBANJ 2025" sheetId="20" r:id="rId2"/>
  </sheets>
  <definedNames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0" l="1"/>
  <c r="E87" i="20"/>
  <c r="E89" i="20"/>
  <c r="E91" i="20"/>
  <c r="E72" i="20"/>
  <c r="E57" i="20"/>
  <c r="E22" i="20"/>
  <c r="E51" i="20"/>
  <c r="E49" i="20"/>
  <c r="E44" i="20"/>
  <c r="E59" i="20"/>
  <c r="E84" i="20"/>
  <c r="E82" i="20"/>
  <c r="E36" i="20"/>
  <c r="E53" i="20"/>
  <c r="E74" i="20"/>
  <c r="E15" i="20"/>
  <c r="E38" i="20"/>
  <c r="E68" i="20"/>
  <c r="E24" i="20"/>
  <c r="E63" i="20"/>
  <c r="E20" i="20"/>
  <c r="E65" i="20"/>
  <c r="E80" i="20"/>
  <c r="E32" i="20"/>
  <c r="E26" i="20"/>
  <c r="E47" i="20"/>
  <c r="E61" i="20"/>
  <c r="E55" i="20"/>
  <c r="E13" i="20"/>
  <c r="T23" i="20"/>
  <c r="T100" i="20" s="1"/>
  <c r="E8" i="20"/>
  <c r="E10" i="20"/>
  <c r="E9" i="20"/>
  <c r="E7" i="20"/>
  <c r="E76" i="20"/>
  <c r="E16" i="20"/>
  <c r="E17" i="20" s="1"/>
  <c r="E78" i="20"/>
  <c r="E33" i="13"/>
  <c r="E24" i="13"/>
  <c r="E55" i="13"/>
  <c r="E57" i="13"/>
  <c r="E39" i="13"/>
  <c r="E68" i="13"/>
  <c r="E78" i="13"/>
  <c r="E53" i="13"/>
  <c r="E26" i="13"/>
  <c r="E21" i="13"/>
  <c r="E30" i="13"/>
  <c r="E18" i="13"/>
  <c r="L102" i="13"/>
  <c r="E44" i="13"/>
  <c r="E28" i="13"/>
  <c r="E70" i="13"/>
  <c r="E8" i="13"/>
  <c r="E10" i="13"/>
  <c r="E9" i="13"/>
  <c r="E7" i="13"/>
  <c r="E12" i="13"/>
  <c r="E13" i="13" s="1"/>
  <c r="E11" i="20" l="1"/>
  <c r="E92" i="20" s="1"/>
  <c r="E11" i="13"/>
  <c r="E104" i="13" s="1"/>
  <c r="H107" i="13" s="1"/>
  <c r="L115" i="20"/>
</calcChain>
</file>

<file path=xl/sharedStrings.xml><?xml version="1.0" encoding="utf-8"?>
<sst xmlns="http://schemas.openxmlformats.org/spreadsheetml/2006/main" count="500" uniqueCount="159">
  <si>
    <t xml:space="preserve">NAZIV ISPLATITELJA: </t>
  </si>
  <si>
    <t xml:space="preserve">ISPLATE SREDSTAVA ZA RAZDOBLJE: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</si>
  <si>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</si>
  <si>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</si>
  <si>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</si>
  <si>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</si>
  <si>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</si>
  <si>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</si>
  <si>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</si>
  <si>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</si>
  <si>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</si>
  <si>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</si>
  <si>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</si>
  <si>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</si>
  <si>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</si>
  <si>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</si>
  <si>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</si>
  <si>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</si>
  <si>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</si>
  <si>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</si>
  <si>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</si>
  <si>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</si>
  <si>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</si>
  <si>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</si>
  <si>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</si>
  <si>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</si>
  <si>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</si>
  <si>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</si>
  <si>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</si>
  <si>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</si>
  <si>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</si>
  <si>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</si>
  <si>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</si>
  <si>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</si>
  <si>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</si>
  <si>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</si>
  <si>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</si>
  <si>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</si>
  <si>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REDNI BROJ</t>
  </si>
  <si>
    <t>NAZIV PRIMATELJA</t>
  </si>
  <si>
    <t>OIB PRIMATELJA</t>
  </si>
  <si>
    <t>SJEDIŠTE / PREBIVALIŠTE PRIMATELJA</t>
  </si>
  <si>
    <t>VRSTA RASHODA / IZDATKA</t>
  </si>
  <si>
    <t>1.</t>
  </si>
  <si>
    <t>NAČIN OBJAVE ISPLAĆENOG IZNOSA</t>
  </si>
  <si>
    <t>3111 Plaće za redovan rad (bez bolovanja na teret Hzzo)</t>
  </si>
  <si>
    <t>3121 Ostali rashodi za zaposlene</t>
  </si>
  <si>
    <t>3132 Doprinos za obvezno zdravstevno</t>
  </si>
  <si>
    <t>3212 Naknada za prijevoz sa posla i na posao</t>
  </si>
  <si>
    <t>Ukupno</t>
  </si>
  <si>
    <t>Raiffeisen bank</t>
  </si>
  <si>
    <t>Zagreb</t>
  </si>
  <si>
    <t xml:space="preserve">3431 Bankarske usluge i usluge platnog prometa </t>
  </si>
  <si>
    <t>Dubrovnik</t>
  </si>
  <si>
    <t>3237 Intelektualne i osobne usluge</t>
  </si>
  <si>
    <t xml:space="preserve">Con teh </t>
  </si>
  <si>
    <t>4214 Ostali građevinski objekti</t>
  </si>
  <si>
    <t>A1 Hrvatska d.o.o.</t>
  </si>
  <si>
    <t>3231 Usluge telefona, pošte i prijevoza</t>
  </si>
  <si>
    <t>Ingatest</t>
  </si>
  <si>
    <t>3239 Ostale usluge</t>
  </si>
  <si>
    <t>Dom izgradnja d.o.o.</t>
  </si>
  <si>
    <t>Unicitas d.o.o.</t>
  </si>
  <si>
    <t>3238 Računalne usluge</t>
  </si>
  <si>
    <t>Securitas Hrvatska d.o.o.</t>
  </si>
  <si>
    <t>4214 Ostali građevinski objekti(podugovaratelj)</t>
  </si>
  <si>
    <t>Projekt 22  d.o.o.</t>
  </si>
  <si>
    <t>Urbanex d.o.o.</t>
  </si>
  <si>
    <t>Split</t>
  </si>
  <si>
    <t>Građevinar Quelin d.d.</t>
  </si>
  <si>
    <t>Canosa inženjering d.o.o.</t>
  </si>
  <si>
    <t>Fina</t>
  </si>
  <si>
    <t>Hep opskrba d.o.o.</t>
  </si>
  <si>
    <t>3223 Energija</t>
  </si>
  <si>
    <t>3221 Uredski materijal i ostali mater. rashodi</t>
  </si>
  <si>
    <t>Perfectum d.o.o.</t>
  </si>
  <si>
    <t>I.B.R. inženjering Cirković d.o.o.</t>
  </si>
  <si>
    <t>Intrados projekt d.o.o.</t>
  </si>
  <si>
    <t>Com eng d.o.o.</t>
  </si>
  <si>
    <t>Almel Dubrovnik d.o.o.</t>
  </si>
  <si>
    <t>3232 Usluge tek. i invest.održavanja</t>
  </si>
  <si>
    <t>3293 Reprezentacija</t>
  </si>
  <si>
    <t>3234 Komunalne usluge</t>
  </si>
  <si>
    <t>Čistoća d.o.o.</t>
  </si>
  <si>
    <t>Udruženje hrvatskih arhitekata</t>
  </si>
  <si>
    <t>Hrvatska radio televizija</t>
  </si>
  <si>
    <t>Zagareb</t>
  </si>
  <si>
    <t>3299 Ostali nespomenuti rashodi poslovanja</t>
  </si>
  <si>
    <t>Hp-Hrvatska pošta d.d.</t>
  </si>
  <si>
    <t>Konzum plus</t>
  </si>
  <si>
    <t xml:space="preserve">Konzum plus </t>
  </si>
  <si>
    <t>ZAVOD ZA OBNOVU DUBROVNIKA, CVIJETE ZUZORIĆ 6, 20000 DUBROVNIK</t>
  </si>
  <si>
    <t xml:space="preserve">INFORMACIJA O TROŠENJU SREDSTAVA </t>
  </si>
  <si>
    <t>21777333810</t>
  </si>
  <si>
    <t>00862047577</t>
  </si>
  <si>
    <t xml:space="preserve">Vodovod Dubrovnik </t>
  </si>
  <si>
    <t>LISTOPAD 2024.</t>
  </si>
  <si>
    <t>Arcus ingenium d.o.o.</t>
  </si>
  <si>
    <t>52981606243</t>
  </si>
  <si>
    <t>Sigma servis d.o.o.</t>
  </si>
  <si>
    <t>40715047620</t>
  </si>
  <si>
    <t>3232 Usluge tekućeg i investicijskog održavanja</t>
  </si>
  <si>
    <t>Croatia airlines d.d.</t>
  </si>
  <si>
    <t>24640993045</t>
  </si>
  <si>
    <t>3211 Službena putovanja</t>
  </si>
  <si>
    <t>Studio Quasar d.o.o.</t>
  </si>
  <si>
    <t>79388708750</t>
  </si>
  <si>
    <t>4511 Dodatna ulaganja na građevinskim objektima</t>
  </si>
  <si>
    <t>62924153420</t>
  </si>
  <si>
    <t>Narodne novine d.d.</t>
  </si>
  <si>
    <t>64546066176</t>
  </si>
  <si>
    <t>3233 Usluge promiđbe i informiranja</t>
  </si>
  <si>
    <t>Konzum plus d.o.o.</t>
  </si>
  <si>
    <t>UKUPNO ZA LISTOPAD 2024.</t>
  </si>
  <si>
    <t>Velika Gorica</t>
  </si>
  <si>
    <t>Koprivnica</t>
  </si>
  <si>
    <t>Zen Adria d.o.o.</t>
  </si>
  <si>
    <t>08465621308</t>
  </si>
  <si>
    <t>Dubrovnik-Trsteno</t>
  </si>
  <si>
    <t xml:space="preserve">Sveučilište u Zagrebu-Građevinski fakultet </t>
  </si>
  <si>
    <t>4214 Ostali građevinski objekti-podugovaratelj</t>
  </si>
  <si>
    <t>Teb poslovno savjetovanje d.o.o.</t>
  </si>
  <si>
    <t>3213 Seminari, savjetovanja, simpoziji</t>
  </si>
  <si>
    <t>Atlant putnička agencija d.o.o.</t>
  </si>
  <si>
    <t>94137914102</t>
  </si>
  <si>
    <t>62226620908</t>
  </si>
  <si>
    <t>Lilipu turistički obrt</t>
  </si>
  <si>
    <t>4221 Uredska oprema i namještaj</t>
  </si>
  <si>
    <t>Maskeron d.o.o.</t>
  </si>
  <si>
    <t>64156915329</t>
  </si>
  <si>
    <t>3221 Uredski materijal i ostali materijalni rashodi</t>
  </si>
  <si>
    <t>3296 Troškovi sudskih postupaka</t>
  </si>
  <si>
    <t>01214626944</t>
  </si>
  <si>
    <t>Oluja projekt d.o.o.</t>
  </si>
  <si>
    <t>33494205744</t>
  </si>
  <si>
    <t>3221Uredski materijal i ostali materijalni rashodi</t>
  </si>
  <si>
    <t>Odvjetnik Hrvoje Ktušić</t>
  </si>
  <si>
    <t>Kor d.o.o.</t>
  </si>
  <si>
    <t>24282973276</t>
  </si>
  <si>
    <t>3221 Uredski materijal i ostali mater.rashodi</t>
  </si>
  <si>
    <t>Isplatitelj</t>
  </si>
  <si>
    <t>Zod</t>
  </si>
  <si>
    <t>Grad Dubrovnik</t>
  </si>
  <si>
    <t>BOLOVANJE</t>
  </si>
  <si>
    <t xml:space="preserve">Libertas inženjering d.o.o. </t>
  </si>
  <si>
    <t>37130533420</t>
  </si>
  <si>
    <t>Topolo</t>
  </si>
  <si>
    <t>Ured ovl.inž.Ivana Mucić</t>
  </si>
  <si>
    <t>41967540809</t>
  </si>
  <si>
    <t>SVIBANJ 2025.</t>
  </si>
  <si>
    <t>Plaća 05/25</t>
  </si>
  <si>
    <t>Portal Gradnja d.o.o.</t>
  </si>
  <si>
    <t xml:space="preserve">Zod </t>
  </si>
  <si>
    <t>47772876309</t>
  </si>
  <si>
    <t>Nova Mokošica</t>
  </si>
  <si>
    <t xml:space="preserve">Parnični trošak </t>
  </si>
  <si>
    <t>Omega engineering d.o.o.</t>
  </si>
  <si>
    <t>58768287364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</si>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</sst>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."/>
    <numFmt numFmtId="165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1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4">
    <xf numFmtId="0" fontId="0" fillId="0" borderId="0" xfId="0"/>
    <xf numFmtId="0" fontId="2" fillId="0" borderId="0" xfId="0" applyFont="1"/>
    <xf numFmtId="49" fontId="1" fillId="0" borderId="1" xfId="1" applyNumberFormat="1" applyBorder="1" applyAlignment="1">
      <alignment horizontal="left" vertical="center"/>
    </xf>
    <xf numFmtId="49" fontId="1" fillId="3" borderId="1" xfId="1" applyNumberFormat="1" applyFill="1" applyBorder="1" applyAlignment="1">
      <alignment horizontal="left" vertical="center"/>
    </xf>
    <xf numFmtId="164" fontId="0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" fontId="4" fillId="0" borderId="0" xfId="0" applyNumberFormat="1" applyFont="1" applyAlignment="1">
      <alignment horizontal="center" vertical="center"/>
    </xf>
    <xf numFmtId="49" fontId="1" fillId="0" borderId="2" xfId="1" applyNumberFormat="1" applyBorder="1" applyAlignment="1">
      <alignment horizontal="left" vertical="center"/>
    </xf>
    <xf numFmtId="0" fontId="1" fillId="0" borderId="1" xfId="1" applyBorder="1"/>
    <xf numFmtId="0" fontId="0" fillId="0" borderId="5" xfId="0" applyBorder="1" applyAlignment="1"/>
    <xf numFmtId="0" fontId="0" fillId="0" borderId="5" xfId="0" applyFill="1" applyBorder="1" applyAlignment="1"/>
    <xf numFmtId="0" fontId="0" fillId="0" borderId="8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wrapText="1"/>
    </xf>
    <xf numFmtId="0" fontId="0" fillId="0" borderId="6" xfId="0" applyFill="1" applyBorder="1" applyAlignment="1"/>
    <xf numFmtId="0" fontId="2" fillId="4" borderId="1" xfId="0" applyFont="1" applyFill="1" applyBorder="1"/>
    <xf numFmtId="0" fontId="0" fillId="0" borderId="1" xfId="0" applyBorder="1" applyAlignment="1">
      <alignment horizontal="right"/>
    </xf>
    <xf numFmtId="0" fontId="2" fillId="4" borderId="1" xfId="1" applyFont="1" applyFill="1" applyBorder="1"/>
    <xf numFmtId="0" fontId="0" fillId="4" borderId="1" xfId="0" applyFill="1" applyBorder="1" applyAlignment="1"/>
    <xf numFmtId="0" fontId="0" fillId="4" borderId="1" xfId="0" applyFill="1" applyBorder="1"/>
    <xf numFmtId="0" fontId="0" fillId="4" borderId="6" xfId="0" applyFill="1" applyBorder="1" applyAlignment="1"/>
    <xf numFmtId="0" fontId="0" fillId="4" borderId="1" xfId="0" applyFill="1" applyBorder="1" applyAlignment="1">
      <alignment wrapText="1"/>
    </xf>
    <xf numFmtId="0" fontId="0" fillId="4" borderId="5" xfId="0" applyFill="1" applyBorder="1" applyAlignment="1"/>
    <xf numFmtId="0" fontId="0" fillId="4" borderId="1" xfId="1" applyFont="1" applyFill="1" applyBorder="1" applyAlignment="1">
      <alignment horizontal="right" vertical="center" wrapText="1"/>
    </xf>
    <xf numFmtId="0" fontId="1" fillId="0" borderId="1" xfId="1" applyBorder="1" applyAlignment="1">
      <alignment horizontal="right" vertical="center" wrapText="1"/>
    </xf>
    <xf numFmtId="0" fontId="0" fillId="4" borderId="1" xfId="0" applyFill="1" applyBorder="1" applyAlignment="1">
      <alignment horizontal="right"/>
    </xf>
    <xf numFmtId="0" fontId="2" fillId="4" borderId="1" xfId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4" borderId="1" xfId="1" applyNumberFormat="1" applyFont="1" applyFill="1" applyBorder="1" applyAlignment="1">
      <alignment horizontal="right" vertical="center"/>
    </xf>
    <xf numFmtId="49" fontId="1" fillId="4" borderId="1" xfId="1" applyNumberFormat="1" applyFill="1" applyBorder="1" applyAlignment="1">
      <alignment horizontal="left" vertical="center"/>
    </xf>
    <xf numFmtId="0" fontId="5" fillId="4" borderId="1" xfId="0" applyFont="1" applyFill="1" applyBorder="1" applyAlignment="1"/>
    <xf numFmtId="49" fontId="1" fillId="4" borderId="2" xfId="1" applyNumberFormat="1" applyFill="1" applyBorder="1" applyAlignment="1">
      <alignment horizontal="left" vertical="center"/>
    </xf>
    <xf numFmtId="0" fontId="0" fillId="4" borderId="5" xfId="0" applyFill="1" applyBorder="1" applyAlignment="1">
      <alignment horizontal="center"/>
    </xf>
    <xf numFmtId="0" fontId="0" fillId="4" borderId="9" xfId="0" applyFill="1" applyBorder="1" applyAlignment="1">
      <alignment horizontal="right"/>
    </xf>
    <xf numFmtId="0" fontId="0" fillId="4" borderId="0" xfId="0" applyFill="1" applyBorder="1"/>
    <xf numFmtId="49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/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1" fillId="0" borderId="1" xfId="1" applyBorder="1" applyAlignment="1">
      <alignment horizontal="left"/>
    </xf>
    <xf numFmtId="0" fontId="1" fillId="4" borderId="1" xfId="1" applyFill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0" fillId="4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1" fillId="0" borderId="1" xfId="1" applyNumberFormat="1" applyBorder="1" applyAlignment="1">
      <alignment horizontal="left" vertical="center" wrapText="1"/>
    </xf>
    <xf numFmtId="49" fontId="1" fillId="4" borderId="1" xfId="1" applyNumberForma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4" fillId="0" borderId="0" xfId="0" applyFont="1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0" fontId="0" fillId="0" borderId="1" xfId="0" applyFill="1" applyBorder="1"/>
    <xf numFmtId="0" fontId="0" fillId="0" borderId="0" xfId="0" applyFill="1"/>
    <xf numFmtId="4" fontId="0" fillId="0" borderId="0" xfId="0" applyNumberFormat="1" applyFill="1"/>
    <xf numFmtId="164" fontId="0" fillId="0" borderId="1" xfId="1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0" fillId="0" borderId="0" xfId="0" applyBorder="1"/>
    <xf numFmtId="0" fontId="0" fillId="0" borderId="14" xfId="0" applyBorder="1" applyAlignment="1"/>
    <xf numFmtId="49" fontId="1" fillId="0" borderId="14" xfId="1" applyNumberFormat="1" applyBorder="1" applyAlignment="1"/>
    <xf numFmtId="0" fontId="0" fillId="0" borderId="0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164" fontId="0" fillId="0" borderId="14" xfId="1" applyNumberFormat="1" applyFont="1" applyFill="1" applyBorder="1" applyAlignment="1">
      <alignment horizontal="right" vertical="center"/>
    </xf>
    <xf numFmtId="49" fontId="1" fillId="0" borderId="14" xfId="1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164" fontId="0" fillId="0" borderId="15" xfId="1" applyNumberFormat="1" applyFont="1" applyFill="1" applyBorder="1" applyAlignment="1">
      <alignment vertical="center"/>
    </xf>
    <xf numFmtId="49" fontId="0" fillId="0" borderId="14" xfId="1" applyNumberFormat="1" applyFont="1" applyBorder="1" applyAlignment="1"/>
    <xf numFmtId="164" fontId="0" fillId="0" borderId="15" xfId="1" applyNumberFormat="1" applyFont="1" applyBorder="1" applyAlignment="1">
      <alignment vertical="center"/>
    </xf>
    <xf numFmtId="164" fontId="0" fillId="0" borderId="14" xfId="1" applyNumberFormat="1" applyFont="1" applyBorder="1" applyAlignment="1">
      <alignment vertical="center"/>
    </xf>
    <xf numFmtId="0" fontId="0" fillId="0" borderId="12" xfId="0" applyFill="1" applyBorder="1" applyAlignment="1"/>
    <xf numFmtId="49" fontId="1" fillId="0" borderId="16" xfId="1" applyNumberFormat="1" applyFill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5" xfId="0" applyFill="1" applyBorder="1" applyAlignment="1">
      <alignment horizontal="left"/>
    </xf>
    <xf numFmtId="49" fontId="1" fillId="0" borderId="15" xfId="1" applyNumberFormat="1" applyBorder="1" applyAlignment="1">
      <alignment horizontal="left"/>
    </xf>
    <xf numFmtId="164" fontId="0" fillId="0" borderId="15" xfId="1" applyNumberFormat="1" applyFont="1" applyFill="1" applyBorder="1" applyAlignment="1">
      <alignment horizontal="center" vertical="center"/>
    </xf>
    <xf numFmtId="49" fontId="1" fillId="4" borderId="21" xfId="1" applyNumberFormat="1" applyFill="1" applyBorder="1" applyAlignment="1">
      <alignment horizontal="left" vertical="center"/>
    </xf>
    <xf numFmtId="0" fontId="0" fillId="0" borderId="12" xfId="0" applyBorder="1"/>
    <xf numFmtId="0" fontId="0" fillId="0" borderId="1" xfId="0" applyBorder="1"/>
    <xf numFmtId="4" fontId="0" fillId="6" borderId="0" xfId="0" applyNumberFormat="1" applyFill="1"/>
    <xf numFmtId="4" fontId="0" fillId="7" borderId="0" xfId="0" applyNumberFormat="1" applyFill="1"/>
    <xf numFmtId="0" fontId="0" fillId="0" borderId="14" xfId="0" applyBorder="1"/>
    <xf numFmtId="0" fontId="0" fillId="0" borderId="20" xfId="0" applyBorder="1"/>
    <xf numFmtId="0" fontId="4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4" borderId="14" xfId="0" applyFill="1" applyBorder="1" applyAlignment="1">
      <alignment horizontal="right"/>
    </xf>
    <xf numFmtId="49" fontId="0" fillId="4" borderId="14" xfId="0" applyNumberFormat="1" applyFill="1" applyBorder="1" applyAlignment="1">
      <alignment horizontal="left"/>
    </xf>
    <xf numFmtId="0" fontId="0" fillId="0" borderId="14" xfId="0" applyFill="1" applyBorder="1" applyAlignment="1">
      <alignment horizontal="right"/>
    </xf>
    <xf numFmtId="49" fontId="0" fillId="0" borderId="14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0" fillId="0" borderId="15" xfId="0" applyBorder="1"/>
    <xf numFmtId="164" fontId="0" fillId="0" borderId="14" xfId="1" applyNumberFormat="1" applyFont="1" applyBorder="1" applyAlignment="1">
      <alignment horizontal="right" vertical="center"/>
    </xf>
    <xf numFmtId="164" fontId="0" fillId="4" borderId="14" xfId="1" applyNumberFormat="1" applyFont="1" applyFill="1" applyBorder="1" applyAlignment="1">
      <alignment horizontal="right" vertical="center"/>
    </xf>
    <xf numFmtId="0" fontId="0" fillId="4" borderId="14" xfId="0" applyFill="1" applyBorder="1"/>
    <xf numFmtId="49" fontId="1" fillId="4" borderId="8" xfId="1" applyNumberFormat="1" applyFill="1" applyBorder="1" applyAlignment="1">
      <alignment horizontal="left" vertical="center"/>
    </xf>
    <xf numFmtId="0" fontId="0" fillId="0" borderId="5" xfId="0" applyBorder="1"/>
    <xf numFmtId="0" fontId="0" fillId="4" borderId="5" xfId="0" applyFill="1" applyBorder="1"/>
    <xf numFmtId="49" fontId="1" fillId="0" borderId="14" xfId="1" applyNumberFormat="1" applyBorder="1"/>
    <xf numFmtId="0" fontId="0" fillId="0" borderId="8" xfId="0" applyBorder="1"/>
    <xf numFmtId="0" fontId="0" fillId="4" borderId="13" xfId="0" applyFill="1" applyBorder="1"/>
    <xf numFmtId="0" fontId="0" fillId="0" borderId="14" xfId="0" applyBorder="1" applyAlignment="1">
      <alignment wrapText="1"/>
    </xf>
    <xf numFmtId="0" fontId="1" fillId="0" borderId="14" xfId="1" applyBorder="1" applyAlignment="1">
      <alignment wrapText="1"/>
    </xf>
    <xf numFmtId="49" fontId="0" fillId="0" borderId="14" xfId="0" applyNumberFormat="1" applyBorder="1"/>
    <xf numFmtId="0" fontId="0" fillId="0" borderId="14" xfId="1" applyFont="1" applyBorder="1" applyAlignment="1">
      <alignment vertical="center" wrapText="1"/>
    </xf>
    <xf numFmtId="0" fontId="0" fillId="0" borderId="14" xfId="0" applyBorder="1" applyAlignment="1">
      <alignment horizontal="right"/>
    </xf>
    <xf numFmtId="0" fontId="0" fillId="0" borderId="13" xfId="0" applyBorder="1"/>
    <xf numFmtId="49" fontId="1" fillId="0" borderId="17" xfId="1" applyNumberFormat="1" applyBorder="1"/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12" xfId="0" applyFill="1" applyBorder="1"/>
    <xf numFmtId="0" fontId="0" fillId="0" borderId="12" xfId="0" applyFill="1" applyBorder="1"/>
    <xf numFmtId="0" fontId="1" fillId="0" borderId="14" xfId="1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9" xfId="0" applyBorder="1" applyAlignment="1"/>
    <xf numFmtId="0" fontId="0" fillId="0" borderId="12" xfId="0" applyFill="1" applyBorder="1" applyAlignment="1">
      <alignment wrapText="1"/>
    </xf>
    <xf numFmtId="49" fontId="0" fillId="0" borderId="16" xfId="0" applyNumberFormat="1" applyFill="1" applyBorder="1" applyAlignment="1">
      <alignment horizontal="left"/>
    </xf>
    <xf numFmtId="0" fontId="0" fillId="0" borderId="22" xfId="0" applyBorder="1" applyAlignment="1"/>
    <xf numFmtId="0" fontId="0" fillId="4" borderId="14" xfId="0" applyFill="1" applyBorder="1" applyAlignment="1">
      <alignment wrapText="1"/>
    </xf>
    <xf numFmtId="0" fontId="0" fillId="0" borderId="0" xfId="0"/>
    <xf numFmtId="49" fontId="1" fillId="0" borderId="1" xfId="1" applyNumberFormat="1" applyBorder="1" applyAlignment="1">
      <alignment horizontal="left" vertical="center"/>
    </xf>
    <xf numFmtId="0" fontId="0" fillId="0" borderId="5" xfId="0" applyBorder="1" applyAlignment="1"/>
    <xf numFmtId="0" fontId="0" fillId="0" borderId="5" xfId="0" applyFill="1" applyBorder="1" applyAlignment="1"/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4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14" xfId="0" applyFill="1" applyBorder="1" applyAlignment="1"/>
    <xf numFmtId="49" fontId="1" fillId="0" borderId="14" xfId="1" applyNumberFormat="1" applyFill="1" applyBorder="1" applyAlignment="1">
      <alignment horizontal="left" vertical="center"/>
    </xf>
    <xf numFmtId="0" fontId="0" fillId="4" borderId="14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15" xfId="0" applyBorder="1" applyAlignment="1"/>
    <xf numFmtId="49" fontId="1" fillId="4" borderId="14" xfId="1" applyNumberFormat="1" applyFill="1" applyBorder="1" applyAlignment="1">
      <alignment horizontal="left" vertical="center"/>
    </xf>
    <xf numFmtId="0" fontId="0" fillId="0" borderId="14" xfId="0" applyFill="1" applyBorder="1"/>
    <xf numFmtId="0" fontId="0" fillId="4" borderId="18" xfId="0" applyFill="1" applyBorder="1"/>
    <xf numFmtId="49" fontId="0" fillId="0" borderId="1" xfId="0" applyNumberFormat="1" applyBorder="1"/>
    <xf numFmtId="0" fontId="0" fillId="0" borderId="5" xfId="0" applyFill="1" applyBorder="1"/>
    <xf numFmtId="0" fontId="0" fillId="0" borderId="6" xfId="0" applyFill="1" applyBorder="1"/>
    <xf numFmtId="164" fontId="0" fillId="0" borderId="12" xfId="1" applyNumberFormat="1" applyFont="1" applyBorder="1" applyAlignment="1">
      <alignment vertical="center"/>
    </xf>
    <xf numFmtId="164" fontId="0" fillId="0" borderId="9" xfId="1" applyNumberFormat="1" applyFont="1" applyBorder="1" applyAlignment="1">
      <alignment vertical="center"/>
    </xf>
    <xf numFmtId="49" fontId="1" fillId="0" borderId="13" xfId="1" applyNumberFormat="1" applyBorder="1" applyAlignment="1"/>
    <xf numFmtId="4" fontId="2" fillId="4" borderId="5" xfId="0" applyNumberFormat="1" applyFont="1" applyFill="1" applyBorder="1" applyAlignment="1">
      <alignment horizontal="center"/>
    </xf>
    <xf numFmtId="4" fontId="2" fillId="4" borderId="6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7" xfId="0" applyNumberForma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6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4" fontId="5" fillId="4" borderId="5" xfId="0" applyNumberFormat="1" applyFont="1" applyFill="1" applyBorder="1" applyAlignment="1">
      <alignment horizontal="center"/>
    </xf>
    <xf numFmtId="4" fontId="5" fillId="4" borderId="6" xfId="0" applyNumberFormat="1" applyFont="1" applyFill="1" applyBorder="1" applyAlignment="1">
      <alignment horizontal="center"/>
    </xf>
    <xf numFmtId="4" fontId="5" fillId="4" borderId="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" fontId="4" fillId="0" borderId="10" xfId="0" applyNumberFormat="1" applyFont="1" applyBorder="1" applyAlignment="1">
      <alignment horizontal="left" vertical="center"/>
    </xf>
    <xf numFmtId="17" fontId="4" fillId="0" borderId="4" xfId="0" applyNumberFormat="1" applyFont="1" applyBorder="1" applyAlignment="1">
      <alignment horizontal="left" vertical="center"/>
    </xf>
    <xf numFmtId="17" fontId="4" fillId="0" borderId="11" xfId="0" applyNumberFormat="1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 vertical="center"/>
    </xf>
    <xf numFmtId="164" fontId="0" fillId="0" borderId="15" xfId="1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49" fontId="1" fillId="0" borderId="14" xfId="1" applyNumberFormat="1" applyBorder="1" applyAlignment="1">
      <alignment horizontal="left"/>
    </xf>
    <xf numFmtId="49" fontId="1" fillId="0" borderId="15" xfId="1" applyNumberFormat="1" applyBorder="1" applyAlignment="1">
      <alignment horizontal="left"/>
    </xf>
    <xf numFmtId="164" fontId="0" fillId="0" borderId="14" xfId="1" applyNumberFormat="1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4" xfId="1" applyNumberFormat="1" applyFont="1" applyBorder="1" applyAlignment="1">
      <alignment horizontal="center" vertical="center"/>
    </xf>
    <xf numFmtId="49" fontId="0" fillId="0" borderId="15" xfId="1" applyNumberFormat="1" applyFont="1" applyBorder="1" applyAlignment="1">
      <alignment horizontal="center" vertical="center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49" fontId="1" fillId="0" borderId="16" xfId="1" applyNumberFormat="1" applyBorder="1" applyAlignment="1">
      <alignment horizontal="left"/>
    </xf>
    <xf numFmtId="49" fontId="1" fillId="0" borderId="17" xfId="1" applyNumberFormat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" fontId="0" fillId="5" borderId="5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49" fontId="0" fillId="0" borderId="14" xfId="1" applyNumberFormat="1" applyFont="1" applyBorder="1" applyAlignment="1">
      <alignment horizontal="left"/>
    </xf>
    <xf numFmtId="49" fontId="0" fillId="0" borderId="15" xfId="1" applyNumberFormat="1" applyFont="1" applyBorder="1" applyAlignment="1">
      <alignment horizontal="left"/>
    </xf>
    <xf numFmtId="4" fontId="0" fillId="4" borderId="12" xfId="0" applyNumberFormat="1" applyFill="1" applyBorder="1" applyAlignment="1">
      <alignment horizontal="center"/>
    </xf>
    <xf numFmtId="4" fontId="0" fillId="4" borderId="20" xfId="0" applyNumberFormat="1" applyFill="1" applyBorder="1" applyAlignment="1">
      <alignment horizontal="center"/>
    </xf>
    <xf numFmtId="4" fontId="0" fillId="4" borderId="16" xfId="0" applyNumberFormat="1" applyFill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 vertical="center"/>
    </xf>
    <xf numFmtId="49" fontId="0" fillId="0" borderId="16" xfId="1" applyNumberFormat="1" applyFont="1" applyBorder="1" applyAlignment="1">
      <alignment horizontal="left"/>
    </xf>
    <xf numFmtId="49" fontId="0" fillId="0" borderId="17" xfId="1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" fontId="0" fillId="0" borderId="5" xfId="0" applyNumberFormat="1" applyBorder="1" applyAlignment="1">
      <alignment horizontal="center" wrapText="1"/>
    </xf>
    <xf numFmtId="4" fontId="0" fillId="0" borderId="6" xfId="0" applyNumberFormat="1" applyBorder="1" applyAlignment="1">
      <alignment horizontal="center" wrapText="1"/>
    </xf>
    <xf numFmtId="4" fontId="0" fillId="0" borderId="7" xfId="0" applyNumberFormat="1" applyBorder="1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5" fontId="0" fillId="0" borderId="6" xfId="0" applyNumberFormat="1" applyBorder="1" applyAlignment="1">
      <alignment horizontal="center" wrapText="1"/>
    </xf>
    <xf numFmtId="165" fontId="0" fillId="0" borderId="7" xfId="0" applyNumberFormat="1" applyBorder="1" applyAlignment="1">
      <alignment horizontal="center" wrapText="1"/>
    </xf>
    <xf numFmtId="4" fontId="0" fillId="0" borderId="13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164" fontId="0" fillId="0" borderId="18" xfId="1" applyNumberFormat="1" applyFon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49" fontId="1" fillId="0" borderId="18" xfId="1" applyNumberFormat="1" applyBorder="1" applyAlignment="1">
      <alignment horizontal="center" vertical="center"/>
    </xf>
    <xf numFmtId="49" fontId="1" fillId="0" borderId="15" xfId="1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0" fillId="0" borderId="16" xfId="1" applyNumberFormat="1" applyFont="1" applyBorder="1" applyAlignment="1">
      <alignment horizontal="left" wrapText="1"/>
    </xf>
    <xf numFmtId="49" fontId="0" fillId="0" borderId="22" xfId="1" applyNumberFormat="1" applyFont="1" applyBorder="1" applyAlignment="1">
      <alignment horizontal="left" wrapText="1"/>
    </xf>
    <xf numFmtId="49" fontId="0" fillId="0" borderId="17" xfId="1" applyNumberFormat="1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4" fontId="0" fillId="0" borderId="0" xfId="0" applyNumberFormat="1" applyFill="1" applyBorder="1" applyAlignment="1">
      <alignment horizontal="center"/>
    </xf>
    <xf numFmtId="49" fontId="1" fillId="0" borderId="14" xfId="1" applyNumberFormat="1" applyBorder="1" applyAlignment="1"/>
    <xf numFmtId="49" fontId="1" fillId="0" borderId="18" xfId="1" applyNumberFormat="1" applyBorder="1" applyAlignment="1"/>
    <xf numFmtId="49" fontId="1" fillId="0" borderId="15" xfId="1" applyNumberFormat="1" applyBorder="1" applyAlignment="1"/>
  </cellXfs>
  <cellStyles count="3">
    <cellStyle name="Normalno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1"/>
  <sheetViews>
    <sheetView topLeftCell="A61" workbookViewId="0">
      <selection activeCell="B25" sqref="B25:D25"/>
    </sheetView>
  </sheetViews>
  <sheetFormatPr defaultRowHeight="15" x14ac:dyDescent="0.25"/>
  <cols>
    <col min="2" max="2" width="43.7109375" customWidth="1"/>
    <col min="3" max="3" width="13.5703125" customWidth="1"/>
    <col min="4" max="4" width="15.28515625" customWidth="1"/>
    <col min="5" max="5" width="12.5703125" customWidth="1"/>
    <col min="7" max="7" width="3.140625" customWidth="1"/>
    <col min="8" max="8" width="50" customWidth="1"/>
    <col min="12" max="12" width="9.140625" style="51"/>
  </cols>
  <sheetData>
    <row r="1" spans="1:12" ht="18.75" x14ac:dyDescent="0.3">
      <c r="A1" s="165" t="s">
        <v>92</v>
      </c>
      <c r="B1" s="165"/>
      <c r="C1" s="165"/>
      <c r="D1" s="165"/>
      <c r="E1" s="165"/>
      <c r="F1" s="165"/>
      <c r="G1" s="165"/>
      <c r="H1" s="165"/>
    </row>
    <row r="2" spans="1:12" ht="18.75" x14ac:dyDescent="0.3">
      <c r="A2" s="50"/>
      <c r="B2" s="50"/>
      <c r="C2" s="50"/>
      <c r="D2" s="50"/>
      <c r="E2" s="50"/>
      <c r="F2" s="50"/>
      <c r="G2" s="50"/>
      <c r="H2" s="50"/>
    </row>
    <row r="3" spans="1:12" ht="19.5" thickBot="1" x14ac:dyDescent="0.3">
      <c r="A3" s="166" t="s">
        <v>0</v>
      </c>
      <c r="B3" s="166"/>
      <c r="C3" s="166" t="s">
        <v>91</v>
      </c>
      <c r="D3" s="166"/>
      <c r="E3" s="166"/>
      <c r="F3" s="166"/>
      <c r="G3" s="166"/>
      <c r="H3" s="166"/>
    </row>
    <row r="4" spans="1:12" ht="19.5" thickBot="1" x14ac:dyDescent="0.3">
      <c r="A4" s="167" t="s">
        <v>1</v>
      </c>
      <c r="B4" s="167"/>
      <c r="C4" s="168" t="s">
        <v>96</v>
      </c>
      <c r="D4" s="169"/>
      <c r="E4" s="169"/>
      <c r="F4" s="169"/>
      <c r="G4" s="169"/>
      <c r="H4" s="170"/>
    </row>
    <row r="5" spans="1:12" ht="9.75" customHeight="1" x14ac:dyDescent="0.25">
      <c r="A5" s="5"/>
      <c r="B5" s="5"/>
      <c r="C5" s="6"/>
      <c r="D5" s="6"/>
      <c r="E5" s="6"/>
      <c r="F5" s="6"/>
      <c r="G5" s="6"/>
      <c r="H5" s="6"/>
    </row>
    <row r="6" spans="1:12" ht="38.25" customHeight="1" x14ac:dyDescent="0.25">
      <c r="A6" s="63" t="s">
        <v>38</v>
      </c>
      <c r="B6" s="63" t="s">
        <v>39</v>
      </c>
      <c r="C6" s="63" t="s">
        <v>40</v>
      </c>
      <c r="D6" s="63" t="s">
        <v>41</v>
      </c>
      <c r="E6" s="171" t="s">
        <v>44</v>
      </c>
      <c r="F6" s="171"/>
      <c r="G6" s="171"/>
      <c r="H6" s="63" t="s">
        <v>42</v>
      </c>
    </row>
    <row r="7" spans="1:12" x14ac:dyDescent="0.25">
      <c r="A7" s="4"/>
      <c r="B7" s="36"/>
      <c r="C7" s="2"/>
      <c r="D7" s="36"/>
      <c r="E7" s="209">
        <f>14384.77+11769.35</f>
        <v>26154.120000000003</v>
      </c>
      <c r="F7" s="210"/>
      <c r="G7" s="211"/>
      <c r="H7" s="38" t="s">
        <v>45</v>
      </c>
    </row>
    <row r="8" spans="1:12" x14ac:dyDescent="0.25">
      <c r="A8" s="4"/>
      <c r="B8" s="36"/>
      <c r="C8" s="2"/>
      <c r="D8" s="36"/>
      <c r="E8" s="212">
        <f>770+630</f>
        <v>1400</v>
      </c>
      <c r="F8" s="213"/>
      <c r="G8" s="214"/>
      <c r="H8" s="38" t="s">
        <v>46</v>
      </c>
    </row>
    <row r="9" spans="1:12" x14ac:dyDescent="0.25">
      <c r="A9" s="4"/>
      <c r="B9" s="36"/>
      <c r="C9" s="7"/>
      <c r="D9" s="36"/>
      <c r="E9" s="209">
        <f>2218.78+1815.36</f>
        <v>4034.1400000000003</v>
      </c>
      <c r="F9" s="210"/>
      <c r="G9" s="211"/>
      <c r="H9" s="38" t="s">
        <v>47</v>
      </c>
      <c r="L9" s="51">
        <v>1.1599999999999999</v>
      </c>
    </row>
    <row r="10" spans="1:12" x14ac:dyDescent="0.25">
      <c r="A10" s="4"/>
      <c r="B10" s="36"/>
      <c r="C10" s="2"/>
      <c r="D10" s="36"/>
      <c r="E10" s="209">
        <f>372.27+304.58</f>
        <v>676.84999999999991</v>
      </c>
      <c r="F10" s="210"/>
      <c r="G10" s="211"/>
      <c r="H10" s="38" t="s">
        <v>48</v>
      </c>
      <c r="L10" s="51">
        <v>8</v>
      </c>
    </row>
    <row r="11" spans="1:12" x14ac:dyDescent="0.25">
      <c r="A11" s="28" t="s">
        <v>43</v>
      </c>
      <c r="B11" s="18" t="s">
        <v>49</v>
      </c>
      <c r="C11" s="31"/>
      <c r="D11" s="18"/>
      <c r="E11" s="153">
        <f>SUM(E7:E10)</f>
        <v>32265.11</v>
      </c>
      <c r="F11" s="154"/>
      <c r="G11" s="155"/>
      <c r="H11" s="37"/>
      <c r="L11" s="51">
        <v>20.45</v>
      </c>
    </row>
    <row r="12" spans="1:12" x14ac:dyDescent="0.25">
      <c r="A12" s="4"/>
      <c r="B12" s="9" t="s">
        <v>50</v>
      </c>
      <c r="C12" s="3">
        <v>53056966535</v>
      </c>
      <c r="D12" s="9" t="s">
        <v>51</v>
      </c>
      <c r="E12" s="159">
        <f>1.16+8+20.45</f>
        <v>29.61</v>
      </c>
      <c r="F12" s="160"/>
      <c r="G12" s="161"/>
      <c r="H12" s="36" t="s">
        <v>52</v>
      </c>
      <c r="L12" s="51">
        <v>1513.51</v>
      </c>
    </row>
    <row r="13" spans="1:12" x14ac:dyDescent="0.25">
      <c r="A13" s="28" t="s">
        <v>2</v>
      </c>
      <c r="B13" s="22" t="s">
        <v>49</v>
      </c>
      <c r="C13" s="29"/>
      <c r="D13" s="22"/>
      <c r="E13" s="153">
        <f>E12</f>
        <v>29.61</v>
      </c>
      <c r="F13" s="154"/>
      <c r="G13" s="155"/>
      <c r="H13" s="37"/>
      <c r="L13" s="51">
        <v>1147.6099999999999</v>
      </c>
    </row>
    <row r="14" spans="1:12" x14ac:dyDescent="0.25">
      <c r="A14" s="4"/>
      <c r="B14" s="10" t="s">
        <v>116</v>
      </c>
      <c r="C14" s="35" t="s">
        <v>117</v>
      </c>
      <c r="D14" s="10" t="s">
        <v>115</v>
      </c>
      <c r="E14" s="159"/>
      <c r="F14" s="160"/>
      <c r="G14" s="161"/>
      <c r="H14" s="45" t="s">
        <v>104</v>
      </c>
      <c r="L14" s="51">
        <v>1048.77</v>
      </c>
    </row>
    <row r="15" spans="1:12" x14ac:dyDescent="0.25">
      <c r="A15" s="28" t="s">
        <v>3</v>
      </c>
      <c r="B15" s="22" t="s">
        <v>49</v>
      </c>
      <c r="C15" s="29"/>
      <c r="D15" s="22"/>
      <c r="E15" s="153"/>
      <c r="F15" s="154"/>
      <c r="G15" s="155"/>
      <c r="H15" s="37"/>
      <c r="L15" s="51">
        <v>1037.9100000000001</v>
      </c>
    </row>
    <row r="16" spans="1:12" x14ac:dyDescent="0.25">
      <c r="A16" s="4"/>
      <c r="B16" s="9" t="s">
        <v>55</v>
      </c>
      <c r="C16" s="2">
        <v>18335255161</v>
      </c>
      <c r="D16" s="9" t="s">
        <v>53</v>
      </c>
      <c r="E16" s="156">
        <v>149.31</v>
      </c>
      <c r="F16" s="157"/>
      <c r="G16" s="158"/>
      <c r="H16" s="36" t="s">
        <v>56</v>
      </c>
      <c r="L16" s="51">
        <v>1392.96</v>
      </c>
    </row>
    <row r="17" spans="1:12" x14ac:dyDescent="0.25">
      <c r="A17" s="4"/>
      <c r="B17" s="9" t="s">
        <v>55</v>
      </c>
      <c r="C17" s="38">
        <v>18335255161</v>
      </c>
      <c r="D17" s="9" t="s">
        <v>53</v>
      </c>
      <c r="E17" s="156">
        <v>393.75</v>
      </c>
      <c r="F17" s="157"/>
      <c r="G17" s="158"/>
      <c r="H17" s="36" t="s">
        <v>56</v>
      </c>
      <c r="L17" s="51">
        <v>1895.44</v>
      </c>
    </row>
    <row r="18" spans="1:12" x14ac:dyDescent="0.25">
      <c r="A18" s="28" t="s">
        <v>4</v>
      </c>
      <c r="B18" s="22" t="s">
        <v>49</v>
      </c>
      <c r="C18" s="29"/>
      <c r="D18" s="22"/>
      <c r="E18" s="153">
        <f>E16+E17</f>
        <v>543.05999999999995</v>
      </c>
      <c r="F18" s="154"/>
      <c r="G18" s="155"/>
      <c r="H18" s="39"/>
      <c r="L18" s="51">
        <v>1749.3</v>
      </c>
    </row>
    <row r="19" spans="1:12" x14ac:dyDescent="0.25">
      <c r="A19" s="184"/>
      <c r="B19" s="177" t="s">
        <v>57</v>
      </c>
      <c r="C19" s="182">
        <v>29524210204</v>
      </c>
      <c r="D19" s="177" t="s">
        <v>51</v>
      </c>
      <c r="E19" s="156">
        <v>27.39</v>
      </c>
      <c r="F19" s="157"/>
      <c r="G19" s="158"/>
      <c r="H19" s="38" t="s">
        <v>58</v>
      </c>
      <c r="L19" s="51">
        <v>1180.58</v>
      </c>
    </row>
    <row r="20" spans="1:12" x14ac:dyDescent="0.25">
      <c r="A20" s="185"/>
      <c r="B20" s="178"/>
      <c r="C20" s="183"/>
      <c r="D20" s="178"/>
      <c r="E20" s="156">
        <v>168.75</v>
      </c>
      <c r="F20" s="157"/>
      <c r="G20" s="158"/>
      <c r="H20" s="38" t="s">
        <v>58</v>
      </c>
      <c r="L20" s="51">
        <v>1679.16</v>
      </c>
    </row>
    <row r="21" spans="1:12" x14ac:dyDescent="0.25">
      <c r="A21" s="28" t="s">
        <v>5</v>
      </c>
      <c r="B21" s="22" t="s">
        <v>49</v>
      </c>
      <c r="C21" s="29"/>
      <c r="D21" s="22"/>
      <c r="E21" s="153">
        <f>E19+E20</f>
        <v>196.14</v>
      </c>
      <c r="F21" s="154"/>
      <c r="G21" s="155"/>
      <c r="H21" s="39"/>
      <c r="L21" s="51">
        <v>856.09</v>
      </c>
    </row>
    <row r="22" spans="1:12" x14ac:dyDescent="0.25">
      <c r="A22" s="175"/>
      <c r="B22" s="207" t="s">
        <v>59</v>
      </c>
      <c r="C22" s="205" t="s">
        <v>93</v>
      </c>
      <c r="D22" s="177" t="s">
        <v>68</v>
      </c>
      <c r="E22" s="159">
        <v>312.5</v>
      </c>
      <c r="F22" s="160"/>
      <c r="G22" s="161"/>
      <c r="H22" s="45" t="s">
        <v>56</v>
      </c>
      <c r="L22" s="51">
        <v>1329.81</v>
      </c>
    </row>
    <row r="23" spans="1:12" x14ac:dyDescent="0.25">
      <c r="A23" s="176"/>
      <c r="B23" s="208"/>
      <c r="C23" s="206"/>
      <c r="D23" s="178"/>
      <c r="E23" s="156">
        <v>43.75</v>
      </c>
      <c r="F23" s="157"/>
      <c r="G23" s="158"/>
      <c r="H23" s="38" t="s">
        <v>60</v>
      </c>
      <c r="L23" s="51">
        <v>1693.21</v>
      </c>
    </row>
    <row r="24" spans="1:12" x14ac:dyDescent="0.25">
      <c r="A24" s="28" t="s">
        <v>6</v>
      </c>
      <c r="B24" s="18" t="s">
        <v>49</v>
      </c>
      <c r="C24" s="29"/>
      <c r="D24" s="22"/>
      <c r="E24" s="153">
        <f>E22+E23</f>
        <v>356.25</v>
      </c>
      <c r="F24" s="154"/>
      <c r="G24" s="155"/>
      <c r="H24" s="37"/>
      <c r="L24" s="51">
        <v>2362.2800000000002</v>
      </c>
    </row>
    <row r="25" spans="1:12" x14ac:dyDescent="0.25">
      <c r="A25" s="4"/>
      <c r="B25" s="10" t="s">
        <v>136</v>
      </c>
      <c r="C25" s="2" t="s">
        <v>132</v>
      </c>
      <c r="D25" s="9" t="s">
        <v>53</v>
      </c>
      <c r="E25" s="156">
        <v>250</v>
      </c>
      <c r="F25" s="157"/>
      <c r="G25" s="158"/>
      <c r="H25" s="36" t="s">
        <v>54</v>
      </c>
      <c r="L25" s="51">
        <v>1821.95</v>
      </c>
    </row>
    <row r="26" spans="1:12" x14ac:dyDescent="0.25">
      <c r="A26" s="28" t="s">
        <v>7</v>
      </c>
      <c r="B26" s="18" t="s">
        <v>49</v>
      </c>
      <c r="C26" s="29"/>
      <c r="D26" s="18"/>
      <c r="E26" s="153">
        <f>E25</f>
        <v>250</v>
      </c>
      <c r="F26" s="154"/>
      <c r="G26" s="155"/>
      <c r="H26" s="37"/>
      <c r="L26" s="51">
        <v>4015.66</v>
      </c>
    </row>
    <row r="27" spans="1:12" x14ac:dyDescent="0.25">
      <c r="A27" s="4"/>
      <c r="B27" s="36" t="s">
        <v>62</v>
      </c>
      <c r="C27" s="2">
        <v>82807244545</v>
      </c>
      <c r="D27" s="36" t="s">
        <v>115</v>
      </c>
      <c r="E27" s="159">
        <v>12.5</v>
      </c>
      <c r="F27" s="160"/>
      <c r="G27" s="161"/>
      <c r="H27" s="38" t="s">
        <v>63</v>
      </c>
      <c r="L27" s="51">
        <v>1174.75</v>
      </c>
    </row>
    <row r="28" spans="1:12" x14ac:dyDescent="0.25">
      <c r="A28" s="28" t="s">
        <v>8</v>
      </c>
      <c r="B28" s="18" t="s">
        <v>49</v>
      </c>
      <c r="C28" s="29"/>
      <c r="D28" s="18"/>
      <c r="E28" s="153">
        <f>E27</f>
        <v>12.5</v>
      </c>
      <c r="F28" s="154"/>
      <c r="G28" s="155"/>
      <c r="H28" s="37"/>
      <c r="L28" s="51">
        <v>4034.14</v>
      </c>
    </row>
    <row r="29" spans="1:12" x14ac:dyDescent="0.25">
      <c r="A29" s="4"/>
      <c r="B29" s="11" t="s">
        <v>64</v>
      </c>
      <c r="C29" s="38">
        <v>33679708526</v>
      </c>
      <c r="D29" s="9" t="s">
        <v>51</v>
      </c>
      <c r="E29" s="156">
        <v>24.89</v>
      </c>
      <c r="F29" s="157"/>
      <c r="G29" s="158"/>
      <c r="H29" s="38" t="s">
        <v>60</v>
      </c>
      <c r="L29" s="51">
        <v>1752.2</v>
      </c>
    </row>
    <row r="30" spans="1:12" x14ac:dyDescent="0.25">
      <c r="A30" s="28" t="s">
        <v>9</v>
      </c>
      <c r="B30" s="22" t="s">
        <v>49</v>
      </c>
      <c r="C30" s="29"/>
      <c r="D30" s="22"/>
      <c r="E30" s="153">
        <f>E29</f>
        <v>24.89</v>
      </c>
      <c r="F30" s="154"/>
      <c r="G30" s="155"/>
      <c r="H30" s="39"/>
      <c r="L30" s="51">
        <v>381.88</v>
      </c>
    </row>
    <row r="31" spans="1:12" x14ac:dyDescent="0.25">
      <c r="A31" s="175"/>
      <c r="B31" s="180" t="s">
        <v>75</v>
      </c>
      <c r="C31" s="180">
        <v>93155201521</v>
      </c>
      <c r="D31" s="180" t="s">
        <v>53</v>
      </c>
      <c r="E31" s="159">
        <v>105.35</v>
      </c>
      <c r="F31" s="160"/>
      <c r="G31" s="161"/>
      <c r="H31" s="45" t="s">
        <v>130</v>
      </c>
      <c r="L31" s="51">
        <v>81.87</v>
      </c>
    </row>
    <row r="32" spans="1:12" x14ac:dyDescent="0.25">
      <c r="A32" s="176"/>
      <c r="B32" s="181"/>
      <c r="C32" s="181"/>
      <c r="D32" s="181"/>
      <c r="E32" s="156">
        <v>101.15</v>
      </c>
      <c r="F32" s="157"/>
      <c r="G32" s="158"/>
      <c r="H32" s="36" t="s">
        <v>135</v>
      </c>
      <c r="L32" s="51">
        <v>116.03</v>
      </c>
    </row>
    <row r="33" spans="1:12" x14ac:dyDescent="0.25">
      <c r="A33" s="28" t="s">
        <v>10</v>
      </c>
      <c r="B33" s="18" t="s">
        <v>49</v>
      </c>
      <c r="C33" s="29"/>
      <c r="D33" s="18"/>
      <c r="E33" s="153">
        <f>E31+E32</f>
        <v>206.5</v>
      </c>
      <c r="F33" s="154"/>
      <c r="G33" s="155"/>
      <c r="H33" s="37"/>
      <c r="L33" s="51">
        <v>105.35</v>
      </c>
    </row>
    <row r="34" spans="1:12" x14ac:dyDescent="0.25">
      <c r="A34" s="175"/>
      <c r="B34" s="177" t="s">
        <v>109</v>
      </c>
      <c r="C34" s="199" t="s">
        <v>110</v>
      </c>
      <c r="D34" s="177" t="s">
        <v>51</v>
      </c>
      <c r="E34" s="159"/>
      <c r="F34" s="160"/>
      <c r="G34" s="161"/>
      <c r="H34" s="36" t="s">
        <v>111</v>
      </c>
      <c r="L34" s="51">
        <v>414.75</v>
      </c>
    </row>
    <row r="35" spans="1:12" x14ac:dyDescent="0.25">
      <c r="A35" s="176"/>
      <c r="B35" s="178"/>
      <c r="C35" s="200"/>
      <c r="D35" s="178"/>
      <c r="E35" s="159"/>
      <c r="F35" s="160"/>
      <c r="G35" s="161"/>
      <c r="H35" s="36" t="s">
        <v>111</v>
      </c>
      <c r="L35" s="51">
        <v>4800</v>
      </c>
    </row>
    <row r="36" spans="1:12" x14ac:dyDescent="0.25">
      <c r="A36" s="28" t="s">
        <v>11</v>
      </c>
      <c r="B36" s="18" t="s">
        <v>49</v>
      </c>
      <c r="C36" s="29"/>
      <c r="D36" s="18"/>
      <c r="E36" s="153"/>
      <c r="F36" s="154"/>
      <c r="G36" s="155"/>
      <c r="H36" s="37"/>
      <c r="L36" s="51">
        <v>12.5</v>
      </c>
    </row>
    <row r="37" spans="1:12" x14ac:dyDescent="0.25">
      <c r="A37" s="175"/>
      <c r="B37" s="177" t="s">
        <v>97</v>
      </c>
      <c r="C37" s="182" t="s">
        <v>98</v>
      </c>
      <c r="D37" s="177" t="s">
        <v>53</v>
      </c>
      <c r="E37" s="159">
        <v>1521.25</v>
      </c>
      <c r="F37" s="160"/>
      <c r="G37" s="161"/>
      <c r="H37" s="45" t="s">
        <v>127</v>
      </c>
      <c r="L37" s="51">
        <v>112.96</v>
      </c>
    </row>
    <row r="38" spans="1:12" x14ac:dyDescent="0.25">
      <c r="A38" s="176"/>
      <c r="B38" s="178"/>
      <c r="C38" s="183"/>
      <c r="D38" s="178"/>
      <c r="E38" s="159">
        <v>414.75</v>
      </c>
      <c r="F38" s="160"/>
      <c r="G38" s="161"/>
      <c r="H38" s="38" t="s">
        <v>63</v>
      </c>
      <c r="L38" s="51">
        <v>149.31</v>
      </c>
    </row>
    <row r="39" spans="1:12" x14ac:dyDescent="0.25">
      <c r="A39" s="28" t="s">
        <v>12</v>
      </c>
      <c r="B39" s="18" t="s">
        <v>49</v>
      </c>
      <c r="C39" s="29"/>
      <c r="D39" s="18"/>
      <c r="E39" s="153">
        <f>E37+E38</f>
        <v>1936</v>
      </c>
      <c r="F39" s="154"/>
      <c r="G39" s="155"/>
      <c r="H39" s="37"/>
      <c r="L39" s="51">
        <v>393.75</v>
      </c>
    </row>
    <row r="40" spans="1:12" x14ac:dyDescent="0.25">
      <c r="A40" s="184"/>
      <c r="D40" s="177" t="s">
        <v>53</v>
      </c>
      <c r="E40" s="156"/>
      <c r="F40" s="157"/>
      <c r="G40" s="158"/>
      <c r="H40" s="38" t="s">
        <v>107</v>
      </c>
      <c r="L40" s="51">
        <v>24.89</v>
      </c>
    </row>
    <row r="41" spans="1:12" x14ac:dyDescent="0.25">
      <c r="A41" s="185"/>
      <c r="B41" s="59" t="s">
        <v>66</v>
      </c>
      <c r="C41" s="60">
        <v>75005502105</v>
      </c>
      <c r="D41" s="178"/>
      <c r="E41" s="156"/>
      <c r="F41" s="157"/>
      <c r="G41" s="158"/>
      <c r="H41" s="38" t="s">
        <v>107</v>
      </c>
      <c r="L41" s="51">
        <v>27.39</v>
      </c>
    </row>
    <row r="42" spans="1:12" x14ac:dyDescent="0.25">
      <c r="A42" s="28" t="s">
        <v>13</v>
      </c>
      <c r="B42" s="18" t="s">
        <v>49</v>
      </c>
      <c r="C42" s="29"/>
      <c r="D42" s="18"/>
      <c r="E42" s="153"/>
      <c r="F42" s="154"/>
      <c r="G42" s="155"/>
      <c r="H42" s="37"/>
      <c r="L42" s="51">
        <v>168.75</v>
      </c>
    </row>
    <row r="43" spans="1:12" x14ac:dyDescent="0.25">
      <c r="A43" s="4"/>
      <c r="B43" s="36" t="s">
        <v>99</v>
      </c>
      <c r="C43" s="35" t="s">
        <v>100</v>
      </c>
      <c r="D43" s="36" t="s">
        <v>53</v>
      </c>
      <c r="E43" s="159">
        <v>112.96</v>
      </c>
      <c r="F43" s="160"/>
      <c r="G43" s="161"/>
      <c r="H43" s="38" t="s">
        <v>101</v>
      </c>
      <c r="L43" s="51">
        <v>250</v>
      </c>
    </row>
    <row r="44" spans="1:12" x14ac:dyDescent="0.25">
      <c r="A44" s="28" t="s">
        <v>14</v>
      </c>
      <c r="B44" s="22" t="s">
        <v>49</v>
      </c>
      <c r="C44" s="29"/>
      <c r="D44" s="22"/>
      <c r="E44" s="153">
        <f>E43</f>
        <v>112.96</v>
      </c>
      <c r="F44" s="154"/>
      <c r="G44" s="155"/>
      <c r="H44" s="39"/>
      <c r="L44" s="51">
        <v>101.15</v>
      </c>
    </row>
    <row r="45" spans="1:12" x14ac:dyDescent="0.25">
      <c r="A45" s="4"/>
      <c r="B45" s="10" t="s">
        <v>67</v>
      </c>
      <c r="C45" s="2">
        <v>65000300727</v>
      </c>
      <c r="D45" s="10" t="s">
        <v>68</v>
      </c>
      <c r="E45" s="159"/>
      <c r="F45" s="160"/>
      <c r="G45" s="161"/>
      <c r="H45" s="45" t="s">
        <v>54</v>
      </c>
      <c r="L45" s="51">
        <v>2.83</v>
      </c>
    </row>
    <row r="46" spans="1:12" x14ac:dyDescent="0.25">
      <c r="A46" s="28" t="s">
        <v>15</v>
      </c>
      <c r="B46" s="22" t="s">
        <v>49</v>
      </c>
      <c r="C46" s="29"/>
      <c r="D46" s="22"/>
      <c r="E46" s="153"/>
      <c r="F46" s="154"/>
      <c r="G46" s="155"/>
      <c r="H46" s="39"/>
      <c r="L46" s="51">
        <v>243</v>
      </c>
    </row>
    <row r="47" spans="1:12" x14ac:dyDescent="0.25">
      <c r="A47" s="175"/>
      <c r="B47" s="180" t="s">
        <v>69</v>
      </c>
      <c r="C47" s="182">
        <v>93300948469</v>
      </c>
      <c r="D47" s="180" t="s">
        <v>53</v>
      </c>
      <c r="E47" s="159"/>
      <c r="F47" s="160"/>
      <c r="G47" s="161"/>
      <c r="H47" s="36" t="s">
        <v>56</v>
      </c>
      <c r="L47" s="51">
        <v>360</v>
      </c>
    </row>
    <row r="48" spans="1:12" x14ac:dyDescent="0.25">
      <c r="A48" s="176"/>
      <c r="B48" s="181"/>
      <c r="C48" s="183"/>
      <c r="D48" s="181"/>
      <c r="E48" s="159"/>
      <c r="F48" s="160"/>
      <c r="G48" s="161"/>
      <c r="H48" s="36" t="s">
        <v>56</v>
      </c>
      <c r="L48" s="51">
        <v>1521.25</v>
      </c>
    </row>
    <row r="49" spans="1:12" x14ac:dyDescent="0.25">
      <c r="A49" s="28" t="s">
        <v>16</v>
      </c>
      <c r="B49" s="22" t="s">
        <v>49</v>
      </c>
      <c r="C49" s="37"/>
      <c r="D49" s="22"/>
      <c r="E49" s="153"/>
      <c r="F49" s="154"/>
      <c r="G49" s="155"/>
      <c r="H49" s="39"/>
      <c r="L49" s="51">
        <v>562.23</v>
      </c>
    </row>
    <row r="50" spans="1:12" x14ac:dyDescent="0.25">
      <c r="A50" s="4"/>
      <c r="B50" s="10" t="s">
        <v>70</v>
      </c>
      <c r="C50" s="7">
        <v>90054874194</v>
      </c>
      <c r="D50" s="10" t="s">
        <v>118</v>
      </c>
      <c r="E50" s="159"/>
      <c r="F50" s="160"/>
      <c r="G50" s="161"/>
      <c r="H50" s="36" t="s">
        <v>56</v>
      </c>
      <c r="L50" s="51">
        <v>43.75</v>
      </c>
    </row>
    <row r="51" spans="1:12" x14ac:dyDescent="0.25">
      <c r="A51" s="28" t="s">
        <v>17</v>
      </c>
      <c r="B51" s="22" t="s">
        <v>49</v>
      </c>
      <c r="C51" s="29"/>
      <c r="D51" s="22"/>
      <c r="E51" s="153"/>
      <c r="F51" s="154"/>
      <c r="G51" s="155"/>
      <c r="H51" s="39"/>
      <c r="L51" s="51">
        <v>312.5</v>
      </c>
    </row>
    <row r="52" spans="1:12" x14ac:dyDescent="0.25">
      <c r="A52" s="70"/>
      <c r="B52" s="59" t="s">
        <v>71</v>
      </c>
      <c r="C52" s="76">
        <v>85821130368</v>
      </c>
      <c r="D52" s="59" t="s">
        <v>51</v>
      </c>
      <c r="E52" s="156">
        <v>2.83</v>
      </c>
      <c r="F52" s="157"/>
      <c r="G52" s="158"/>
      <c r="H52" s="38" t="s">
        <v>63</v>
      </c>
      <c r="L52" s="51">
        <v>211.96</v>
      </c>
    </row>
    <row r="53" spans="1:12" x14ac:dyDescent="0.25">
      <c r="A53" s="28" t="s">
        <v>18</v>
      </c>
      <c r="B53" s="22" t="s">
        <v>49</v>
      </c>
      <c r="C53" s="29"/>
      <c r="D53" s="22"/>
      <c r="E53" s="153">
        <f>E52</f>
        <v>2.83</v>
      </c>
      <c r="F53" s="154"/>
      <c r="G53" s="155"/>
      <c r="H53" s="39"/>
    </row>
    <row r="54" spans="1:12" x14ac:dyDescent="0.25">
      <c r="A54" s="79"/>
      <c r="B54" s="77" t="s">
        <v>102</v>
      </c>
      <c r="C54" s="78" t="s">
        <v>103</v>
      </c>
      <c r="D54" s="77" t="s">
        <v>51</v>
      </c>
      <c r="E54" s="159">
        <v>211.96</v>
      </c>
      <c r="F54" s="160"/>
      <c r="G54" s="161"/>
      <c r="H54" s="36" t="s">
        <v>104</v>
      </c>
    </row>
    <row r="55" spans="1:12" x14ac:dyDescent="0.25">
      <c r="A55" s="28" t="s">
        <v>19</v>
      </c>
      <c r="B55" s="22" t="s">
        <v>49</v>
      </c>
      <c r="C55" s="29"/>
      <c r="D55" s="22"/>
      <c r="E55" s="153">
        <f>E54</f>
        <v>211.96</v>
      </c>
      <c r="F55" s="154"/>
      <c r="G55" s="155"/>
      <c r="H55" s="39"/>
    </row>
    <row r="56" spans="1:12" x14ac:dyDescent="0.25">
      <c r="A56" s="4"/>
      <c r="B56" s="36" t="s">
        <v>72</v>
      </c>
      <c r="C56" s="2">
        <v>63073332379</v>
      </c>
      <c r="D56" s="36" t="s">
        <v>51</v>
      </c>
      <c r="E56" s="156">
        <v>562.23</v>
      </c>
      <c r="F56" s="157"/>
      <c r="G56" s="158"/>
      <c r="H56" s="38" t="s">
        <v>73</v>
      </c>
    </row>
    <row r="57" spans="1:12" x14ac:dyDescent="0.25">
      <c r="A57" s="28" t="s">
        <v>20</v>
      </c>
      <c r="B57" s="22" t="s">
        <v>49</v>
      </c>
      <c r="C57" s="62"/>
      <c r="D57" s="22"/>
      <c r="E57" s="153">
        <f>E56</f>
        <v>562.23</v>
      </c>
      <c r="F57" s="154"/>
      <c r="G57" s="155"/>
      <c r="H57" s="39"/>
    </row>
    <row r="58" spans="1:12" x14ac:dyDescent="0.25">
      <c r="A58" s="56"/>
      <c r="B58" s="12"/>
      <c r="C58" s="61"/>
      <c r="D58" s="10"/>
      <c r="E58" s="159"/>
      <c r="F58" s="160"/>
      <c r="G58" s="161"/>
      <c r="H58" s="36" t="s">
        <v>120</v>
      </c>
    </row>
    <row r="59" spans="1:12" x14ac:dyDescent="0.25">
      <c r="A59" s="4"/>
      <c r="B59" s="10" t="s">
        <v>119</v>
      </c>
      <c r="C59" s="35" t="s">
        <v>108</v>
      </c>
      <c r="D59" s="10" t="s">
        <v>51</v>
      </c>
      <c r="E59" s="159"/>
      <c r="F59" s="160"/>
      <c r="G59" s="161"/>
      <c r="H59" s="36" t="s">
        <v>120</v>
      </c>
    </row>
    <row r="60" spans="1:12" x14ac:dyDescent="0.25">
      <c r="A60" s="28" t="s">
        <v>21</v>
      </c>
      <c r="B60" s="22" t="s">
        <v>49</v>
      </c>
      <c r="C60" s="29"/>
      <c r="D60" s="22"/>
      <c r="E60" s="153"/>
      <c r="F60" s="154"/>
      <c r="G60" s="155"/>
      <c r="H60" s="39"/>
    </row>
    <row r="61" spans="1:12" x14ac:dyDescent="0.25">
      <c r="A61" s="4"/>
      <c r="B61" s="10" t="s">
        <v>69</v>
      </c>
      <c r="C61" s="2">
        <v>93300948469</v>
      </c>
      <c r="D61" s="10" t="s">
        <v>53</v>
      </c>
      <c r="E61" s="159"/>
      <c r="F61" s="160"/>
      <c r="G61" s="161"/>
      <c r="H61" s="36" t="s">
        <v>56</v>
      </c>
    </row>
    <row r="62" spans="1:12" x14ac:dyDescent="0.25">
      <c r="A62" s="28" t="s">
        <v>22</v>
      </c>
      <c r="B62" s="18" t="s">
        <v>49</v>
      </c>
      <c r="C62" s="29"/>
      <c r="D62" s="18"/>
      <c r="E62" s="153"/>
      <c r="F62" s="154"/>
      <c r="G62" s="155"/>
      <c r="H62" s="37"/>
    </row>
    <row r="63" spans="1:12" x14ac:dyDescent="0.25">
      <c r="A63" s="175"/>
      <c r="B63" s="190" t="s">
        <v>70</v>
      </c>
      <c r="C63" s="192">
        <v>90054874194</v>
      </c>
      <c r="D63" s="194" t="s">
        <v>118</v>
      </c>
      <c r="E63" s="159"/>
      <c r="F63" s="160"/>
      <c r="G63" s="161"/>
      <c r="H63" s="45"/>
    </row>
    <row r="64" spans="1:12" x14ac:dyDescent="0.25">
      <c r="A64" s="176"/>
      <c r="B64" s="191"/>
      <c r="C64" s="193"/>
      <c r="D64" s="195"/>
      <c r="E64" s="159"/>
      <c r="F64" s="160"/>
      <c r="G64" s="161"/>
      <c r="H64" s="36" t="s">
        <v>56</v>
      </c>
    </row>
    <row r="65" spans="1:8" x14ac:dyDescent="0.25">
      <c r="A65" s="28" t="s">
        <v>23</v>
      </c>
      <c r="B65" s="18" t="s">
        <v>49</v>
      </c>
      <c r="C65" s="29"/>
      <c r="D65" s="18"/>
      <c r="E65" s="196"/>
      <c r="F65" s="197"/>
      <c r="G65" s="198"/>
      <c r="H65" s="37"/>
    </row>
    <row r="66" spans="1:8" x14ac:dyDescent="0.25">
      <c r="A66" s="184"/>
      <c r="B66" s="186"/>
      <c r="C66" s="188"/>
      <c r="D66" s="186"/>
      <c r="E66" s="156">
        <v>360</v>
      </c>
      <c r="F66" s="157"/>
      <c r="G66" s="158"/>
      <c r="H66" s="36" t="s">
        <v>104</v>
      </c>
    </row>
    <row r="67" spans="1:8" x14ac:dyDescent="0.25">
      <c r="A67" s="185"/>
      <c r="B67" s="187"/>
      <c r="C67" s="189"/>
      <c r="D67" s="187"/>
      <c r="E67" s="156"/>
      <c r="F67" s="157"/>
      <c r="G67" s="158"/>
      <c r="H67" s="36" t="s">
        <v>104</v>
      </c>
    </row>
    <row r="68" spans="1:8" x14ac:dyDescent="0.25">
      <c r="A68" s="28" t="s">
        <v>24</v>
      </c>
      <c r="B68" s="30" t="s">
        <v>49</v>
      </c>
      <c r="C68" s="29"/>
      <c r="D68" s="30"/>
      <c r="E68" s="162">
        <f>E66+E67</f>
        <v>360</v>
      </c>
      <c r="F68" s="163"/>
      <c r="G68" s="164"/>
      <c r="H68" s="40"/>
    </row>
    <row r="69" spans="1:8" x14ac:dyDescent="0.25">
      <c r="A69" s="4"/>
      <c r="B69" s="36" t="s">
        <v>105</v>
      </c>
      <c r="C69" s="35" t="s">
        <v>106</v>
      </c>
      <c r="D69" s="36" t="s">
        <v>53</v>
      </c>
      <c r="E69" s="156">
        <v>4800</v>
      </c>
      <c r="F69" s="157"/>
      <c r="G69" s="158"/>
      <c r="H69" s="36" t="s">
        <v>56</v>
      </c>
    </row>
    <row r="70" spans="1:8" x14ac:dyDescent="0.25">
      <c r="A70" s="28" t="s">
        <v>25</v>
      </c>
      <c r="B70" s="21" t="s">
        <v>49</v>
      </c>
      <c r="C70" s="29"/>
      <c r="D70" s="18"/>
      <c r="E70" s="153">
        <f>E69</f>
        <v>4800</v>
      </c>
      <c r="F70" s="154"/>
      <c r="G70" s="155"/>
      <c r="H70" s="37"/>
    </row>
    <row r="71" spans="1:8" x14ac:dyDescent="0.25">
      <c r="A71" s="4"/>
      <c r="B71" s="36" t="s">
        <v>121</v>
      </c>
      <c r="C71" s="38">
        <v>99944170669</v>
      </c>
      <c r="D71" s="36" t="s">
        <v>51</v>
      </c>
      <c r="E71" s="156"/>
      <c r="F71" s="157"/>
      <c r="G71" s="158"/>
      <c r="H71" s="36" t="s">
        <v>122</v>
      </c>
    </row>
    <row r="72" spans="1:8" ht="15" customHeight="1" x14ac:dyDescent="0.25">
      <c r="A72" s="28" t="s">
        <v>26</v>
      </c>
      <c r="B72" s="18" t="s">
        <v>49</v>
      </c>
      <c r="C72" s="29"/>
      <c r="D72" s="18"/>
      <c r="E72" s="153"/>
      <c r="F72" s="154"/>
      <c r="G72" s="155"/>
      <c r="H72" s="37"/>
    </row>
    <row r="73" spans="1:8" x14ac:dyDescent="0.25">
      <c r="A73" s="4"/>
      <c r="B73" s="36" t="s">
        <v>76</v>
      </c>
      <c r="C73" s="2">
        <v>65951145612</v>
      </c>
      <c r="D73" s="36" t="s">
        <v>51</v>
      </c>
      <c r="E73" s="156"/>
      <c r="F73" s="157"/>
      <c r="G73" s="158"/>
      <c r="H73" s="36" t="s">
        <v>65</v>
      </c>
    </row>
    <row r="74" spans="1:8" ht="12.75" customHeight="1" x14ac:dyDescent="0.25">
      <c r="A74" s="28" t="s">
        <v>27</v>
      </c>
      <c r="B74" s="18" t="s">
        <v>49</v>
      </c>
      <c r="C74" s="29"/>
      <c r="D74" s="32"/>
      <c r="E74" s="153"/>
      <c r="F74" s="154"/>
      <c r="G74" s="155"/>
      <c r="H74" s="37"/>
    </row>
    <row r="75" spans="1:8" x14ac:dyDescent="0.25">
      <c r="A75" s="4"/>
      <c r="B75" s="36" t="s">
        <v>77</v>
      </c>
      <c r="C75" s="2">
        <v>90481313264</v>
      </c>
      <c r="D75" s="36" t="s">
        <v>51</v>
      </c>
      <c r="E75" s="156"/>
      <c r="F75" s="157"/>
      <c r="G75" s="158"/>
      <c r="H75" s="36" t="s">
        <v>65</v>
      </c>
    </row>
    <row r="76" spans="1:8" x14ac:dyDescent="0.25">
      <c r="A76" s="25" t="s">
        <v>28</v>
      </c>
      <c r="B76" s="18" t="s">
        <v>49</v>
      </c>
      <c r="C76" s="19"/>
      <c r="D76" s="18"/>
      <c r="E76" s="153"/>
      <c r="F76" s="154"/>
      <c r="G76" s="155"/>
      <c r="H76" s="37"/>
    </row>
    <row r="77" spans="1:8" x14ac:dyDescent="0.25">
      <c r="A77" s="8"/>
      <c r="B77" s="36" t="s">
        <v>78</v>
      </c>
      <c r="C77" s="41">
        <v>92756876424</v>
      </c>
      <c r="D77" s="36" t="s">
        <v>53</v>
      </c>
      <c r="E77" s="156">
        <v>243</v>
      </c>
      <c r="F77" s="157"/>
      <c r="G77" s="158"/>
      <c r="H77" s="38" t="s">
        <v>63</v>
      </c>
    </row>
    <row r="78" spans="1:8" x14ac:dyDescent="0.25">
      <c r="A78" s="23" t="s">
        <v>29</v>
      </c>
      <c r="B78" s="18" t="s">
        <v>49</v>
      </c>
      <c r="C78" s="42"/>
      <c r="D78" s="18"/>
      <c r="E78" s="153">
        <f>E77</f>
        <v>243</v>
      </c>
      <c r="F78" s="154"/>
      <c r="G78" s="155"/>
      <c r="H78" s="37"/>
    </row>
    <row r="79" spans="1:8" x14ac:dyDescent="0.25">
      <c r="A79" s="24"/>
      <c r="B79" s="36" t="s">
        <v>79</v>
      </c>
      <c r="C79" s="43">
        <v>87342313630</v>
      </c>
      <c r="D79" s="36" t="s">
        <v>53</v>
      </c>
      <c r="E79" s="156"/>
      <c r="F79" s="157"/>
      <c r="G79" s="158"/>
      <c r="H79" s="38" t="s">
        <v>80</v>
      </c>
    </row>
    <row r="80" spans="1:8" x14ac:dyDescent="0.25">
      <c r="A80" s="23" t="s">
        <v>30</v>
      </c>
      <c r="B80" s="18" t="s">
        <v>49</v>
      </c>
      <c r="C80" s="42"/>
      <c r="D80" s="18"/>
      <c r="E80" s="153"/>
      <c r="F80" s="154"/>
      <c r="G80" s="155"/>
      <c r="H80" s="37"/>
    </row>
    <row r="81" spans="1:8" x14ac:dyDescent="0.25">
      <c r="A81" s="24"/>
      <c r="B81" s="9"/>
      <c r="C81" s="46"/>
      <c r="D81" s="9"/>
      <c r="E81" s="156"/>
      <c r="F81" s="157"/>
      <c r="G81" s="158"/>
      <c r="H81" s="38"/>
    </row>
    <row r="82" spans="1:8" x14ac:dyDescent="0.25">
      <c r="A82" s="23" t="s">
        <v>31</v>
      </c>
      <c r="B82" s="22" t="s">
        <v>49</v>
      </c>
      <c r="C82" s="47"/>
      <c r="D82" s="22"/>
      <c r="E82" s="153"/>
      <c r="F82" s="154"/>
      <c r="G82" s="155"/>
      <c r="H82" s="39"/>
    </row>
    <row r="83" spans="1:8" x14ac:dyDescent="0.25">
      <c r="A83" s="16"/>
      <c r="B83" s="13" t="s">
        <v>95</v>
      </c>
      <c r="C83" s="48" t="s">
        <v>94</v>
      </c>
      <c r="D83" s="36" t="s">
        <v>53</v>
      </c>
      <c r="E83" s="156"/>
      <c r="F83" s="157"/>
      <c r="G83" s="158"/>
      <c r="H83" s="38" t="s">
        <v>82</v>
      </c>
    </row>
    <row r="84" spans="1:8" x14ac:dyDescent="0.25">
      <c r="A84" s="25" t="s">
        <v>32</v>
      </c>
      <c r="B84" s="18" t="s">
        <v>49</v>
      </c>
      <c r="C84" s="49"/>
      <c r="D84" s="18"/>
      <c r="E84" s="153"/>
      <c r="F84" s="154"/>
      <c r="G84" s="155"/>
      <c r="H84" s="37"/>
    </row>
    <row r="85" spans="1:8" x14ac:dyDescent="0.25">
      <c r="A85" s="16"/>
      <c r="B85" s="36" t="s">
        <v>83</v>
      </c>
      <c r="C85" s="48">
        <v>16912997621</v>
      </c>
      <c r="D85" s="36" t="s">
        <v>53</v>
      </c>
      <c r="E85" s="156"/>
      <c r="F85" s="157"/>
      <c r="G85" s="158"/>
      <c r="H85" s="38" t="s">
        <v>82</v>
      </c>
    </row>
    <row r="86" spans="1:8" x14ac:dyDescent="0.25">
      <c r="A86" s="25" t="s">
        <v>33</v>
      </c>
      <c r="B86" s="18" t="s">
        <v>49</v>
      </c>
      <c r="C86" s="49"/>
      <c r="D86" s="18"/>
      <c r="E86" s="153"/>
      <c r="F86" s="154"/>
      <c r="G86" s="155"/>
      <c r="H86" s="37"/>
    </row>
    <row r="87" spans="1:8" x14ac:dyDescent="0.25">
      <c r="A87" s="16"/>
      <c r="B87" s="9" t="s">
        <v>84</v>
      </c>
      <c r="C87" s="48">
        <v>1152649489</v>
      </c>
      <c r="D87" s="9" t="s">
        <v>51</v>
      </c>
      <c r="E87" s="156"/>
      <c r="F87" s="157"/>
      <c r="G87" s="158"/>
      <c r="H87" s="36" t="s">
        <v>56</v>
      </c>
    </row>
    <row r="88" spans="1:8" x14ac:dyDescent="0.25">
      <c r="A88" s="25" t="s">
        <v>34</v>
      </c>
      <c r="B88" s="21" t="s">
        <v>49</v>
      </c>
      <c r="C88" s="49"/>
      <c r="D88" s="22"/>
      <c r="E88" s="153"/>
      <c r="F88" s="154"/>
      <c r="G88" s="155"/>
      <c r="H88" s="37"/>
    </row>
    <row r="89" spans="1:8" x14ac:dyDescent="0.25">
      <c r="A89" s="16"/>
      <c r="B89" s="14" t="s">
        <v>85</v>
      </c>
      <c r="C89" s="48">
        <v>68419124305</v>
      </c>
      <c r="D89" s="10" t="s">
        <v>86</v>
      </c>
      <c r="E89" s="159"/>
      <c r="F89" s="160"/>
      <c r="G89" s="161"/>
      <c r="H89" s="36" t="s">
        <v>87</v>
      </c>
    </row>
    <row r="90" spans="1:8" x14ac:dyDescent="0.25">
      <c r="A90" s="25" t="s">
        <v>35</v>
      </c>
      <c r="B90" s="20" t="s">
        <v>49</v>
      </c>
      <c r="C90" s="49"/>
      <c r="D90" s="32"/>
      <c r="E90" s="153"/>
      <c r="F90" s="154"/>
      <c r="G90" s="155"/>
      <c r="H90" s="39"/>
    </row>
    <row r="91" spans="1:8" x14ac:dyDescent="0.25">
      <c r="A91" s="16"/>
      <c r="B91" s="36" t="s">
        <v>88</v>
      </c>
      <c r="C91" s="48">
        <v>87311810356</v>
      </c>
      <c r="D91" s="36" t="s">
        <v>114</v>
      </c>
      <c r="E91" s="156"/>
      <c r="F91" s="157"/>
      <c r="G91" s="158"/>
      <c r="H91" s="38" t="s">
        <v>58</v>
      </c>
    </row>
    <row r="92" spans="1:8" x14ac:dyDescent="0.25">
      <c r="A92" s="16"/>
      <c r="B92" s="36" t="s">
        <v>88</v>
      </c>
      <c r="C92" s="48">
        <v>87311810357</v>
      </c>
      <c r="D92" s="36" t="s">
        <v>114</v>
      </c>
      <c r="E92" s="156"/>
      <c r="F92" s="157"/>
      <c r="G92" s="158"/>
      <c r="H92" s="38" t="s">
        <v>58</v>
      </c>
    </row>
    <row r="93" spans="1:8" x14ac:dyDescent="0.25">
      <c r="A93" s="16"/>
      <c r="B93" s="36" t="s">
        <v>88</v>
      </c>
      <c r="C93" s="48">
        <v>87311810358</v>
      </c>
      <c r="D93" s="36" t="s">
        <v>114</v>
      </c>
      <c r="E93" s="156"/>
      <c r="F93" s="157"/>
      <c r="G93" s="158"/>
      <c r="H93" s="38" t="s">
        <v>58</v>
      </c>
    </row>
    <row r="94" spans="1:8" x14ac:dyDescent="0.25">
      <c r="A94" s="16"/>
      <c r="B94" s="36" t="s">
        <v>88</v>
      </c>
      <c r="C94" s="48">
        <v>87311810359</v>
      </c>
      <c r="D94" s="36" t="s">
        <v>114</v>
      </c>
      <c r="E94" s="156"/>
      <c r="F94" s="157"/>
      <c r="G94" s="158"/>
      <c r="H94" s="38" t="s">
        <v>58</v>
      </c>
    </row>
    <row r="95" spans="1:8" x14ac:dyDescent="0.25">
      <c r="A95" s="16"/>
      <c r="B95" s="36" t="s">
        <v>88</v>
      </c>
      <c r="C95" s="48">
        <v>87311810360</v>
      </c>
      <c r="D95" s="36" t="s">
        <v>114</v>
      </c>
      <c r="E95" s="156"/>
      <c r="F95" s="157"/>
      <c r="G95" s="158"/>
      <c r="H95" s="38" t="s">
        <v>58</v>
      </c>
    </row>
    <row r="96" spans="1:8" x14ac:dyDescent="0.25">
      <c r="A96" s="16"/>
      <c r="B96" s="36" t="s">
        <v>88</v>
      </c>
      <c r="C96" s="48">
        <v>87311810361</v>
      </c>
      <c r="D96" s="36" t="s">
        <v>114</v>
      </c>
      <c r="E96" s="156"/>
      <c r="F96" s="157"/>
      <c r="G96" s="158"/>
      <c r="H96" s="38" t="s">
        <v>58</v>
      </c>
    </row>
    <row r="97" spans="1:12" x14ac:dyDescent="0.25">
      <c r="A97" s="16"/>
      <c r="B97" s="36" t="s">
        <v>88</v>
      </c>
      <c r="C97" s="48">
        <v>87311810362</v>
      </c>
      <c r="D97" s="36" t="s">
        <v>114</v>
      </c>
      <c r="E97" s="156"/>
      <c r="F97" s="157"/>
      <c r="G97" s="158"/>
      <c r="H97" s="38" t="s">
        <v>58</v>
      </c>
    </row>
    <row r="98" spans="1:12" s="1" customFormat="1" x14ac:dyDescent="0.25">
      <c r="A98" s="16"/>
      <c r="B98" s="36" t="s">
        <v>88</v>
      </c>
      <c r="C98" s="48">
        <v>87311810363</v>
      </c>
      <c r="D98" s="36" t="s">
        <v>114</v>
      </c>
      <c r="E98" s="156"/>
      <c r="F98" s="157"/>
      <c r="G98" s="158"/>
      <c r="H98" s="38" t="s">
        <v>58</v>
      </c>
      <c r="L98" s="52"/>
    </row>
    <row r="99" spans="1:12" x14ac:dyDescent="0.25">
      <c r="A99" s="16"/>
      <c r="B99" s="36" t="s">
        <v>88</v>
      </c>
      <c r="C99" s="48">
        <v>87311810364</v>
      </c>
      <c r="D99" s="36" t="s">
        <v>114</v>
      </c>
      <c r="E99" s="156"/>
      <c r="F99" s="157"/>
      <c r="G99" s="158"/>
      <c r="H99" s="38" t="s">
        <v>58</v>
      </c>
    </row>
    <row r="100" spans="1:12" x14ac:dyDescent="0.25">
      <c r="A100" s="25" t="s">
        <v>36</v>
      </c>
      <c r="B100" s="18" t="s">
        <v>49</v>
      </c>
      <c r="C100" s="49"/>
      <c r="D100" s="18"/>
      <c r="E100" s="153"/>
      <c r="F100" s="154"/>
      <c r="G100" s="155"/>
      <c r="H100" s="37"/>
    </row>
    <row r="101" spans="1:12" x14ac:dyDescent="0.25">
      <c r="A101" s="16"/>
      <c r="B101" s="36" t="s">
        <v>89</v>
      </c>
      <c r="C101" s="48">
        <v>62226620908</v>
      </c>
      <c r="D101" s="36" t="s">
        <v>51</v>
      </c>
      <c r="E101" s="156"/>
      <c r="F101" s="157"/>
      <c r="G101" s="158"/>
      <c r="H101" s="38" t="s">
        <v>74</v>
      </c>
    </row>
    <row r="102" spans="1:12" x14ac:dyDescent="0.25">
      <c r="A102" s="16"/>
      <c r="B102" s="9" t="s">
        <v>90</v>
      </c>
      <c r="C102" s="48">
        <v>62226620909</v>
      </c>
      <c r="D102" s="36" t="s">
        <v>51</v>
      </c>
      <c r="E102" s="156"/>
      <c r="F102" s="157"/>
      <c r="G102" s="158"/>
      <c r="H102" s="38" t="s">
        <v>81</v>
      </c>
      <c r="L102" s="51">
        <f>SUM(L6:L101)</f>
        <v>42113.039999999994</v>
      </c>
    </row>
    <row r="103" spans="1:12" x14ac:dyDescent="0.25">
      <c r="A103" s="33" t="s">
        <v>37</v>
      </c>
      <c r="B103" s="18" t="s">
        <v>49</v>
      </c>
      <c r="C103" s="44"/>
      <c r="D103" s="34"/>
      <c r="E103" s="153"/>
      <c r="F103" s="154"/>
      <c r="G103" s="155"/>
      <c r="H103" s="37"/>
    </row>
    <row r="104" spans="1:12" x14ac:dyDescent="0.25">
      <c r="A104" s="26"/>
      <c r="B104" s="15" t="s">
        <v>113</v>
      </c>
      <c r="C104" s="17"/>
      <c r="D104" s="18"/>
      <c r="E104" s="150">
        <f>E88+E86+E84+E82+E80+E78+E76+E74+E72+E70+E68+E64+E62+E60+E57+E55+E53+E51+E49+E46+E44+E42+E39+E36+E33+E30+E28+E26+E24+E21+E18+E15+E13+E11+E90+E100+E103</f>
        <v>42113.04</v>
      </c>
      <c r="F104" s="151"/>
      <c r="G104" s="152"/>
      <c r="H104" s="37"/>
    </row>
    <row r="105" spans="1:12" x14ac:dyDescent="0.25">
      <c r="A105" s="27"/>
    </row>
    <row r="106" spans="1:12" x14ac:dyDescent="0.25">
      <c r="A106" s="27"/>
    </row>
    <row r="107" spans="1:12" x14ac:dyDescent="0.25">
      <c r="A107" s="27"/>
      <c r="H107" s="51">
        <f>E104-L102</f>
        <v>0</v>
      </c>
    </row>
    <row r="108" spans="1:12" x14ac:dyDescent="0.25">
      <c r="A108" s="27"/>
    </row>
    <row r="109" spans="1:12" x14ac:dyDescent="0.25">
      <c r="A109" s="27"/>
    </row>
    <row r="110" spans="1:12" x14ac:dyDescent="0.25">
      <c r="A110" s="27"/>
    </row>
    <row r="111" spans="1:12" x14ac:dyDescent="0.25">
      <c r="A111" s="27"/>
    </row>
    <row r="112" spans="1:12" x14ac:dyDescent="0.25">
      <c r="A112" s="27"/>
    </row>
    <row r="113" spans="1:1" x14ac:dyDescent="0.25">
      <c r="A113" s="27"/>
    </row>
    <row r="114" spans="1:1" x14ac:dyDescent="0.25">
      <c r="A114" s="27"/>
    </row>
    <row r="115" spans="1:1" x14ac:dyDescent="0.25">
      <c r="A115" s="27"/>
    </row>
    <row r="116" spans="1:1" x14ac:dyDescent="0.25">
      <c r="A116" s="27"/>
    </row>
    <row r="117" spans="1:1" x14ac:dyDescent="0.25">
      <c r="A117" s="27"/>
    </row>
    <row r="118" spans="1:1" x14ac:dyDescent="0.25">
      <c r="A118" s="27"/>
    </row>
    <row r="119" spans="1:1" x14ac:dyDescent="0.25">
      <c r="A119" s="27"/>
    </row>
    <row r="120" spans="1:1" x14ac:dyDescent="0.25">
      <c r="A120" s="27"/>
    </row>
    <row r="121" spans="1:1" x14ac:dyDescent="0.25">
      <c r="A121" s="27"/>
    </row>
    <row r="122" spans="1:1" x14ac:dyDescent="0.25">
      <c r="A122" s="27"/>
    </row>
    <row r="123" spans="1:1" x14ac:dyDescent="0.25">
      <c r="A123" s="27"/>
    </row>
    <row r="124" spans="1:1" x14ac:dyDescent="0.25">
      <c r="A124" s="27"/>
    </row>
    <row r="125" spans="1:1" x14ac:dyDescent="0.25">
      <c r="A125" s="27"/>
    </row>
    <row r="126" spans="1:1" x14ac:dyDescent="0.25">
      <c r="A126" s="27"/>
    </row>
    <row r="127" spans="1:1" x14ac:dyDescent="0.25">
      <c r="A127" s="27"/>
    </row>
    <row r="128" spans="1:1" x14ac:dyDescent="0.25">
      <c r="A128" s="27"/>
    </row>
    <row r="129" spans="1:1" x14ac:dyDescent="0.25">
      <c r="A129" s="27"/>
    </row>
    <row r="130" spans="1:1" x14ac:dyDescent="0.25">
      <c r="A130" s="27"/>
    </row>
    <row r="131" spans="1:1" x14ac:dyDescent="0.25">
      <c r="A131" s="27"/>
    </row>
  </sheetData>
  <mergeCells count="138">
    <mergeCell ref="E6:G6"/>
    <mergeCell ref="A1:H1"/>
    <mergeCell ref="A3:B3"/>
    <mergeCell ref="C3:H3"/>
    <mergeCell ref="A4:B4"/>
    <mergeCell ref="C4:H4"/>
    <mergeCell ref="E18:G18"/>
    <mergeCell ref="E7:G7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8:G8"/>
    <mergeCell ref="E32:G32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E30:G30"/>
    <mergeCell ref="E22:G22"/>
    <mergeCell ref="E31:G31"/>
    <mergeCell ref="E45:G45"/>
    <mergeCell ref="E33:G33"/>
    <mergeCell ref="E34:G34"/>
    <mergeCell ref="E35:G35"/>
    <mergeCell ref="E36:G36"/>
    <mergeCell ref="E38:G38"/>
    <mergeCell ref="E39:G39"/>
    <mergeCell ref="E40:G40"/>
    <mergeCell ref="E41:G41"/>
    <mergeCell ref="E42:G42"/>
    <mergeCell ref="E43:G43"/>
    <mergeCell ref="E44:G44"/>
    <mergeCell ref="E37:G37"/>
    <mergeCell ref="E46:G46"/>
    <mergeCell ref="E47:G47"/>
    <mergeCell ref="E48:G48"/>
    <mergeCell ref="E49:G49"/>
    <mergeCell ref="E50:G50"/>
    <mergeCell ref="E51:G51"/>
    <mergeCell ref="E52:G52"/>
    <mergeCell ref="E53:G53"/>
    <mergeCell ref="E74:G74"/>
    <mergeCell ref="E55:G55"/>
    <mergeCell ref="E54:G54"/>
    <mergeCell ref="E78:G78"/>
    <mergeCell ref="E67:G67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65:G65"/>
    <mergeCell ref="E66:G66"/>
    <mergeCell ref="E69:G69"/>
    <mergeCell ref="E70:G70"/>
    <mergeCell ref="E71:G71"/>
    <mergeCell ref="E72:G72"/>
    <mergeCell ref="E73:G73"/>
    <mergeCell ref="A37:A38"/>
    <mergeCell ref="B37:B38"/>
    <mergeCell ref="C37:C38"/>
    <mergeCell ref="D37:D38"/>
    <mergeCell ref="A40:A41"/>
    <mergeCell ref="D40:D41"/>
    <mergeCell ref="A47:A48"/>
    <mergeCell ref="E98:G98"/>
    <mergeCell ref="E92:G92"/>
    <mergeCell ref="E93:G93"/>
    <mergeCell ref="E94:G94"/>
    <mergeCell ref="E95:G95"/>
    <mergeCell ref="E96:G96"/>
    <mergeCell ref="E97:G97"/>
    <mergeCell ref="E91:G91"/>
    <mergeCell ref="E80:G80"/>
    <mergeCell ref="E81:G81"/>
    <mergeCell ref="E82:G82"/>
    <mergeCell ref="E83:G83"/>
    <mergeCell ref="E84:G84"/>
    <mergeCell ref="E85:G85"/>
    <mergeCell ref="E86:G86"/>
    <mergeCell ref="E87:G87"/>
    <mergeCell ref="E75:G75"/>
    <mergeCell ref="A19:A20"/>
    <mergeCell ref="B19:B20"/>
    <mergeCell ref="C19:C20"/>
    <mergeCell ref="D19:D20"/>
    <mergeCell ref="A34:A35"/>
    <mergeCell ref="B34:B35"/>
    <mergeCell ref="C34:C35"/>
    <mergeCell ref="D34:D35"/>
    <mergeCell ref="A22:A23"/>
    <mergeCell ref="B22:B23"/>
    <mergeCell ref="C22:C23"/>
    <mergeCell ref="D22:D23"/>
    <mergeCell ref="A31:A32"/>
    <mergeCell ref="B31:B32"/>
    <mergeCell ref="C31:C32"/>
    <mergeCell ref="D31:D32"/>
    <mergeCell ref="B47:B48"/>
    <mergeCell ref="C47:C48"/>
    <mergeCell ref="E101:G101"/>
    <mergeCell ref="E102:G102"/>
    <mergeCell ref="E103:G103"/>
    <mergeCell ref="E104:G104"/>
    <mergeCell ref="A63:A64"/>
    <mergeCell ref="B63:B64"/>
    <mergeCell ref="C63:C64"/>
    <mergeCell ref="D63:D64"/>
    <mergeCell ref="A66:A67"/>
    <mergeCell ref="B66:B67"/>
    <mergeCell ref="C66:C67"/>
    <mergeCell ref="D66:D67"/>
    <mergeCell ref="E99:G99"/>
    <mergeCell ref="E100:G100"/>
    <mergeCell ref="E88:G88"/>
    <mergeCell ref="E89:G89"/>
    <mergeCell ref="E90:G90"/>
    <mergeCell ref="E79:G79"/>
    <mergeCell ref="E68:G68"/>
    <mergeCell ref="D47:D48"/>
    <mergeCell ref="E76:G76"/>
    <mergeCell ref="E77:G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81785-7C3F-4121-A517-C61C30CE452F}">
  <dimension ref="A1:T167"/>
  <sheetViews>
    <sheetView tabSelected="1" workbookViewId="0">
      <selection activeCell="AE37" sqref="AE37"/>
    </sheetView>
  </sheetViews>
  <sheetFormatPr defaultRowHeight="15" x14ac:dyDescent="0.25"/>
  <cols>
    <col min="2" max="2" width="43.7109375" customWidth="1"/>
    <col min="3" max="3" width="13.5703125" customWidth="1"/>
    <col min="4" max="4" width="16.85546875" customWidth="1"/>
    <col min="5" max="5" width="12.5703125" customWidth="1"/>
    <col min="7" max="7" width="3.140625" customWidth="1"/>
    <col min="8" max="8" width="50" customWidth="1"/>
    <col min="9" max="9" width="14.85546875" bestFit="1" customWidth="1"/>
    <col min="11" max="11" width="0" hidden="1" customWidth="1"/>
    <col min="12" max="12" width="10.140625" style="51" hidden="1" customWidth="1"/>
    <col min="13" max="19" width="0" hidden="1" customWidth="1"/>
    <col min="20" max="20" width="10.140625" style="51" hidden="1" customWidth="1"/>
    <col min="21" max="22" width="0" hidden="1" customWidth="1"/>
  </cols>
  <sheetData>
    <row r="1" spans="1:20" ht="18.75" x14ac:dyDescent="0.3">
      <c r="A1" s="165" t="s">
        <v>92</v>
      </c>
      <c r="B1" s="165"/>
      <c r="C1" s="165"/>
      <c r="D1" s="165"/>
      <c r="E1" s="165"/>
      <c r="F1" s="165"/>
      <c r="G1" s="165"/>
      <c r="H1" s="165"/>
    </row>
    <row r="2" spans="1:20" ht="18.75" x14ac:dyDescent="0.3">
      <c r="A2" s="87"/>
      <c r="B2" s="87"/>
      <c r="C2" s="87"/>
      <c r="D2" s="87"/>
      <c r="E2" s="87"/>
      <c r="F2" s="87"/>
      <c r="G2" s="87"/>
      <c r="H2" s="87"/>
    </row>
    <row r="3" spans="1:20" ht="19.5" thickBot="1" x14ac:dyDescent="0.3">
      <c r="A3" s="166" t="s">
        <v>0</v>
      </c>
      <c r="B3" s="166"/>
      <c r="C3" s="166" t="s">
        <v>91</v>
      </c>
      <c r="D3" s="166"/>
      <c r="E3" s="166"/>
      <c r="F3" s="166"/>
      <c r="G3" s="166"/>
      <c r="H3" s="166"/>
    </row>
    <row r="4" spans="1:20" ht="19.5" thickBot="1" x14ac:dyDescent="0.3">
      <c r="A4" s="167" t="s">
        <v>1</v>
      </c>
      <c r="B4" s="167"/>
      <c r="C4" s="168" t="s">
        <v>149</v>
      </c>
      <c r="D4" s="169"/>
      <c r="E4" s="169"/>
      <c r="F4" s="169"/>
      <c r="G4" s="169"/>
      <c r="H4" s="170"/>
    </row>
    <row r="5" spans="1:20" ht="9.75" customHeight="1" x14ac:dyDescent="0.25">
      <c r="A5" s="5"/>
      <c r="B5" s="5"/>
      <c r="C5" s="6"/>
      <c r="D5" s="6"/>
      <c r="E5" s="6"/>
      <c r="F5" s="6"/>
      <c r="G5" s="6"/>
      <c r="H5" s="6"/>
    </row>
    <row r="6" spans="1:20" ht="38.25" customHeight="1" x14ac:dyDescent="0.25">
      <c r="A6" s="88" t="s">
        <v>38</v>
      </c>
      <c r="B6" s="88" t="s">
        <v>39</v>
      </c>
      <c r="C6" s="88" t="s">
        <v>40</v>
      </c>
      <c r="D6" s="88" t="s">
        <v>41</v>
      </c>
      <c r="E6" s="171" t="s">
        <v>44</v>
      </c>
      <c r="F6" s="171"/>
      <c r="G6" s="171"/>
      <c r="H6" s="88" t="s">
        <v>42</v>
      </c>
      <c r="I6" s="88" t="s">
        <v>140</v>
      </c>
    </row>
    <row r="7" spans="1:20" x14ac:dyDescent="0.25">
      <c r="A7" s="184"/>
      <c r="B7" s="177" t="s">
        <v>150</v>
      </c>
      <c r="C7" s="220"/>
      <c r="D7" s="186"/>
      <c r="E7" s="156">
        <f>14290.61+548.24+2192.97+14725.08</f>
        <v>31756.9</v>
      </c>
      <c r="F7" s="157"/>
      <c r="G7" s="158"/>
      <c r="H7" s="38" t="s">
        <v>45</v>
      </c>
      <c r="I7" s="82"/>
    </row>
    <row r="8" spans="1:20" x14ac:dyDescent="0.25">
      <c r="A8" s="219"/>
      <c r="B8" s="179"/>
      <c r="C8" s="221"/>
      <c r="D8" s="223"/>
      <c r="E8" s="156">
        <f>630+95.2+23.8+651</f>
        <v>1400</v>
      </c>
      <c r="F8" s="157"/>
      <c r="G8" s="158"/>
      <c r="H8" s="38" t="s">
        <v>46</v>
      </c>
      <c r="I8" s="82"/>
    </row>
    <row r="9" spans="1:20" x14ac:dyDescent="0.25">
      <c r="A9" s="219"/>
      <c r="B9" s="179"/>
      <c r="C9" s="221"/>
      <c r="D9" s="223"/>
      <c r="E9" s="156">
        <f>2208.3+90.46+361.85+2246.72</f>
        <v>4907.33</v>
      </c>
      <c r="F9" s="157"/>
      <c r="G9" s="158"/>
      <c r="H9" s="38" t="s">
        <v>47</v>
      </c>
      <c r="I9" s="82"/>
      <c r="T9" s="51">
        <v>312.5</v>
      </c>
    </row>
    <row r="10" spans="1:20" x14ac:dyDescent="0.25">
      <c r="A10" s="185"/>
      <c r="B10" s="178"/>
      <c r="C10" s="222"/>
      <c r="D10" s="187"/>
      <c r="E10" s="156">
        <f>304.58+12.85+51.39+308.03</f>
        <v>676.84999999999991</v>
      </c>
      <c r="F10" s="157"/>
      <c r="G10" s="158"/>
      <c r="H10" s="38" t="s">
        <v>48</v>
      </c>
      <c r="I10" s="82"/>
      <c r="M10" s="51"/>
      <c r="T10" s="51">
        <v>887.5</v>
      </c>
    </row>
    <row r="11" spans="1:20" x14ac:dyDescent="0.25">
      <c r="A11" s="28" t="s">
        <v>43</v>
      </c>
      <c r="B11" s="19" t="s">
        <v>49</v>
      </c>
      <c r="C11" s="80"/>
      <c r="D11" s="19"/>
      <c r="E11" s="153">
        <f>E7+E8+E9+E10</f>
        <v>38741.08</v>
      </c>
      <c r="F11" s="154"/>
      <c r="G11" s="155"/>
      <c r="H11" s="37"/>
      <c r="I11" s="82" t="s">
        <v>141</v>
      </c>
      <c r="O11" s="51"/>
      <c r="T11" s="51">
        <v>35631</v>
      </c>
    </row>
    <row r="12" spans="1:20" x14ac:dyDescent="0.25">
      <c r="A12" s="96"/>
      <c r="B12" s="85" t="s">
        <v>78</v>
      </c>
      <c r="C12" s="116">
        <v>92756876424</v>
      </c>
      <c r="D12" s="82" t="s">
        <v>53</v>
      </c>
      <c r="E12" s="156">
        <v>250</v>
      </c>
      <c r="F12" s="157"/>
      <c r="G12" s="158"/>
      <c r="H12" s="45" t="s">
        <v>63</v>
      </c>
      <c r="I12" s="82" t="s">
        <v>142</v>
      </c>
      <c r="O12" s="51"/>
      <c r="T12" s="51">
        <v>1.1200000000000001</v>
      </c>
    </row>
    <row r="13" spans="1:20" x14ac:dyDescent="0.25">
      <c r="A13" s="97">
        <v>2</v>
      </c>
      <c r="B13" s="98" t="s">
        <v>49</v>
      </c>
      <c r="C13" s="99"/>
      <c r="D13" s="19"/>
      <c r="E13" s="153">
        <f>E12</f>
        <v>250</v>
      </c>
      <c r="F13" s="154"/>
      <c r="G13" s="155"/>
      <c r="H13" s="37"/>
      <c r="I13" s="82"/>
      <c r="O13" s="51"/>
      <c r="T13" s="51">
        <v>8</v>
      </c>
    </row>
    <row r="14" spans="1:20" x14ac:dyDescent="0.25">
      <c r="A14" s="73"/>
      <c r="B14" s="59" t="s">
        <v>155</v>
      </c>
      <c r="C14" s="2"/>
      <c r="D14" s="82" t="s">
        <v>53</v>
      </c>
      <c r="E14" s="156">
        <v>1803.43</v>
      </c>
      <c r="F14" s="157"/>
      <c r="G14" s="158"/>
      <c r="H14" s="38" t="s">
        <v>131</v>
      </c>
      <c r="I14" s="82" t="s">
        <v>142</v>
      </c>
      <c r="T14" s="51">
        <v>21.52</v>
      </c>
    </row>
    <row r="15" spans="1:20" x14ac:dyDescent="0.25">
      <c r="A15" s="25" t="s">
        <v>3</v>
      </c>
      <c r="B15" s="19" t="s">
        <v>49</v>
      </c>
      <c r="C15" s="19"/>
      <c r="D15" s="19"/>
      <c r="E15" s="153">
        <f>E14</f>
        <v>1803.43</v>
      </c>
      <c r="F15" s="173"/>
      <c r="G15" s="174"/>
      <c r="H15" s="19"/>
      <c r="I15" s="82"/>
      <c r="T15" s="51">
        <v>16021.56</v>
      </c>
    </row>
    <row r="16" spans="1:20" x14ac:dyDescent="0.25">
      <c r="A16" s="4"/>
      <c r="B16" s="100" t="s">
        <v>50</v>
      </c>
      <c r="C16" s="3">
        <v>53056966535</v>
      </c>
      <c r="D16" s="100" t="s">
        <v>51</v>
      </c>
      <c r="E16" s="156">
        <f>1.12+8+21.52</f>
        <v>30.64</v>
      </c>
      <c r="F16" s="157"/>
      <c r="G16" s="158"/>
      <c r="H16" s="82" t="s">
        <v>52</v>
      </c>
      <c r="I16" s="82" t="s">
        <v>141</v>
      </c>
      <c r="O16">
        <v>134.53</v>
      </c>
      <c r="P16" t="s">
        <v>143</v>
      </c>
      <c r="T16" s="51">
        <v>18151.330000000002</v>
      </c>
    </row>
    <row r="17" spans="1:20" x14ac:dyDescent="0.25">
      <c r="A17" s="28" t="s">
        <v>4</v>
      </c>
      <c r="B17" s="101" t="s">
        <v>49</v>
      </c>
      <c r="C17" s="29"/>
      <c r="D17" s="101"/>
      <c r="E17" s="153">
        <f>E16</f>
        <v>30.64</v>
      </c>
      <c r="F17" s="154"/>
      <c r="G17" s="155"/>
      <c r="H17" s="37"/>
      <c r="I17" s="82"/>
      <c r="L17" s="83">
        <v>1.04</v>
      </c>
      <c r="T17" s="51">
        <v>2065.89</v>
      </c>
    </row>
    <row r="18" spans="1:20" x14ac:dyDescent="0.25">
      <c r="A18" s="184"/>
      <c r="B18" s="177" t="s">
        <v>57</v>
      </c>
      <c r="C18" s="182">
        <v>29524210204</v>
      </c>
      <c r="D18" s="177" t="s">
        <v>51</v>
      </c>
      <c r="E18" s="156">
        <v>84.93</v>
      </c>
      <c r="F18" s="157"/>
      <c r="G18" s="158"/>
      <c r="H18" s="38" t="s">
        <v>58</v>
      </c>
      <c r="I18" s="82" t="s">
        <v>142</v>
      </c>
      <c r="L18" s="83">
        <v>8</v>
      </c>
      <c r="T18" s="51">
        <v>1780.2</v>
      </c>
    </row>
    <row r="19" spans="1:20" x14ac:dyDescent="0.25">
      <c r="A19" s="185"/>
      <c r="B19" s="178"/>
      <c r="C19" s="183"/>
      <c r="D19" s="178"/>
      <c r="E19" s="156">
        <v>156.4</v>
      </c>
      <c r="F19" s="157"/>
      <c r="G19" s="158"/>
      <c r="H19" s="38" t="s">
        <v>58</v>
      </c>
      <c r="I19" s="82" t="s">
        <v>142</v>
      </c>
      <c r="L19" s="83">
        <v>16.899999999999999</v>
      </c>
      <c r="T19" s="51">
        <v>1379.37</v>
      </c>
    </row>
    <row r="20" spans="1:20" x14ac:dyDescent="0.25">
      <c r="A20" s="28" t="s">
        <v>5</v>
      </c>
      <c r="B20" s="101" t="s">
        <v>49</v>
      </c>
      <c r="C20" s="29"/>
      <c r="D20" s="101"/>
      <c r="E20" s="153">
        <f>E18+E19</f>
        <v>241.33</v>
      </c>
      <c r="F20" s="154"/>
      <c r="G20" s="155"/>
      <c r="H20" s="39"/>
      <c r="I20" s="82"/>
      <c r="L20" s="83">
        <v>0.15</v>
      </c>
      <c r="T20" s="51">
        <v>1336.54</v>
      </c>
    </row>
    <row r="21" spans="1:20" x14ac:dyDescent="0.25">
      <c r="A21" s="72"/>
      <c r="B21" s="85" t="s">
        <v>55</v>
      </c>
      <c r="C21" s="102">
        <v>18335255161</v>
      </c>
      <c r="D21" s="85" t="s">
        <v>53</v>
      </c>
      <c r="E21" s="156">
        <v>181.25</v>
      </c>
      <c r="F21" s="157"/>
      <c r="G21" s="158"/>
      <c r="H21" s="82" t="s">
        <v>56</v>
      </c>
      <c r="I21" s="82" t="s">
        <v>142</v>
      </c>
      <c r="L21" s="83">
        <v>1628.33</v>
      </c>
      <c r="T21" s="51">
        <v>2123.8200000000002</v>
      </c>
    </row>
    <row r="22" spans="1:20" x14ac:dyDescent="0.25">
      <c r="A22" s="28" t="s">
        <v>6</v>
      </c>
      <c r="B22" s="19" t="s">
        <v>49</v>
      </c>
      <c r="C22" s="29"/>
      <c r="D22" s="101"/>
      <c r="E22" s="153">
        <f>E21</f>
        <v>181.25</v>
      </c>
      <c r="F22" s="154"/>
      <c r="G22" s="155"/>
      <c r="H22" s="37"/>
      <c r="I22" s="82"/>
      <c r="L22" s="83">
        <v>1780.2</v>
      </c>
      <c r="T22" s="51">
        <v>1227.69</v>
      </c>
    </row>
    <row r="23" spans="1:20" ht="14.25" customHeight="1" x14ac:dyDescent="0.25">
      <c r="A23" s="4"/>
      <c r="B23" s="103" t="s">
        <v>64</v>
      </c>
      <c r="C23" s="38">
        <v>33679708526</v>
      </c>
      <c r="D23" s="100" t="s">
        <v>51</v>
      </c>
      <c r="E23" s="156">
        <v>24.89</v>
      </c>
      <c r="F23" s="157"/>
      <c r="G23" s="158"/>
      <c r="H23" s="38" t="s">
        <v>60</v>
      </c>
      <c r="I23" s="82" t="s">
        <v>142</v>
      </c>
      <c r="L23" s="83">
        <v>1397.87</v>
      </c>
      <c r="T23" s="51">
        <f>1246.63+1601.67+974.62+2251.89+1575.23+1999.03+2953.33+2019.36+4909.05+1427.42+4907.33+2135.15+567.87+119.07+139.92</f>
        <v>28827.570000000003</v>
      </c>
    </row>
    <row r="24" spans="1:20" x14ac:dyDescent="0.25">
      <c r="A24" s="28" t="s">
        <v>7</v>
      </c>
      <c r="B24" s="101" t="s">
        <v>49</v>
      </c>
      <c r="C24" s="29"/>
      <c r="D24" s="101"/>
      <c r="E24" s="153">
        <f>E23</f>
        <v>24.89</v>
      </c>
      <c r="F24" s="154"/>
      <c r="G24" s="155"/>
      <c r="H24" s="39"/>
      <c r="I24" s="82"/>
      <c r="L24" s="83">
        <v>2251.89</v>
      </c>
      <c r="T24" s="51">
        <v>312.5</v>
      </c>
    </row>
    <row r="25" spans="1:20" x14ac:dyDescent="0.25">
      <c r="A25" s="4"/>
      <c r="B25" s="82" t="s">
        <v>99</v>
      </c>
      <c r="C25" s="35" t="s">
        <v>100</v>
      </c>
      <c r="D25" s="82" t="s">
        <v>53</v>
      </c>
      <c r="E25" s="156">
        <v>126.2</v>
      </c>
      <c r="F25" s="157"/>
      <c r="G25" s="158"/>
      <c r="H25" s="38" t="s">
        <v>101</v>
      </c>
      <c r="I25" s="82" t="s">
        <v>142</v>
      </c>
      <c r="L25" s="83">
        <v>1336.54</v>
      </c>
      <c r="O25" s="51"/>
    </row>
    <row r="26" spans="1:20" x14ac:dyDescent="0.25">
      <c r="A26" s="28" t="s">
        <v>8</v>
      </c>
      <c r="B26" s="114" t="s">
        <v>49</v>
      </c>
      <c r="C26" s="141"/>
      <c r="D26" s="114"/>
      <c r="E26" s="153">
        <f>E25</f>
        <v>126.2</v>
      </c>
      <c r="F26" s="154"/>
      <c r="G26" s="155"/>
      <c r="H26" s="39"/>
      <c r="I26" s="82"/>
      <c r="L26" s="83">
        <v>1914.01</v>
      </c>
      <c r="T26" s="51">
        <v>250</v>
      </c>
    </row>
    <row r="27" spans="1:20" x14ac:dyDescent="0.25">
      <c r="A27" s="147"/>
      <c r="B27" s="81"/>
      <c r="C27" s="81"/>
      <c r="D27" s="85"/>
      <c r="E27" s="157">
        <v>18151.330000000002</v>
      </c>
      <c r="F27" s="157"/>
      <c r="G27" s="158"/>
      <c r="H27" s="38" t="s">
        <v>56</v>
      </c>
      <c r="I27" s="82" t="s">
        <v>141</v>
      </c>
      <c r="L27" s="83">
        <v>2065.89</v>
      </c>
      <c r="T27" s="51">
        <v>20</v>
      </c>
    </row>
    <row r="28" spans="1:20" x14ac:dyDescent="0.25">
      <c r="A28" s="148"/>
      <c r="B28" s="120" t="s">
        <v>69</v>
      </c>
      <c r="C28" s="149">
        <v>93300948469</v>
      </c>
      <c r="D28" s="140" t="s">
        <v>53</v>
      </c>
      <c r="E28" s="157">
        <v>17238.3</v>
      </c>
      <c r="F28" s="157"/>
      <c r="G28" s="158"/>
      <c r="H28" s="38" t="s">
        <v>107</v>
      </c>
      <c r="I28" s="82" t="s">
        <v>142</v>
      </c>
      <c r="L28" s="83">
        <v>1227.69</v>
      </c>
      <c r="T28" s="51">
        <v>125</v>
      </c>
    </row>
    <row r="29" spans="1:20" x14ac:dyDescent="0.25">
      <c r="A29" s="28" t="s">
        <v>9</v>
      </c>
      <c r="B29" s="104" t="s">
        <v>49</v>
      </c>
      <c r="C29" s="68"/>
      <c r="D29" s="104"/>
      <c r="E29" s="153">
        <f>E27+E28</f>
        <v>35389.630000000005</v>
      </c>
      <c r="F29" s="154"/>
      <c r="G29" s="155"/>
      <c r="H29" s="39"/>
      <c r="I29" s="82"/>
      <c r="L29" s="83"/>
      <c r="T29" s="51">
        <v>1818.35</v>
      </c>
    </row>
    <row r="30" spans="1:20" x14ac:dyDescent="0.25">
      <c r="A30" s="184"/>
      <c r="B30" s="177" t="s">
        <v>70</v>
      </c>
      <c r="C30" s="182">
        <v>90054874194</v>
      </c>
      <c r="D30" s="177" t="s">
        <v>118</v>
      </c>
      <c r="E30" s="156">
        <v>887.5</v>
      </c>
      <c r="F30" s="157"/>
      <c r="G30" s="158"/>
      <c r="H30" s="38" t="s">
        <v>56</v>
      </c>
      <c r="I30" s="82" t="s">
        <v>141</v>
      </c>
      <c r="L30" s="83">
        <v>2953.33</v>
      </c>
      <c r="T30" s="51">
        <v>248.85</v>
      </c>
    </row>
    <row r="31" spans="1:20" x14ac:dyDescent="0.25">
      <c r="A31" s="185"/>
      <c r="B31" s="178"/>
      <c r="C31" s="183"/>
      <c r="D31" s="178"/>
      <c r="E31" s="156">
        <v>687.5</v>
      </c>
      <c r="F31" s="157"/>
      <c r="G31" s="158"/>
      <c r="H31" s="82" t="s">
        <v>107</v>
      </c>
      <c r="I31" s="82" t="s">
        <v>142</v>
      </c>
      <c r="L31" s="83">
        <v>1379.37</v>
      </c>
      <c r="N31" s="51"/>
      <c r="O31" s="51"/>
      <c r="T31" s="51">
        <v>17238.3</v>
      </c>
    </row>
    <row r="32" spans="1:20" x14ac:dyDescent="0.25">
      <c r="A32" s="28" t="s">
        <v>10</v>
      </c>
      <c r="B32" s="101" t="s">
        <v>49</v>
      </c>
      <c r="C32" s="29"/>
      <c r="D32" s="101"/>
      <c r="E32" s="153">
        <f>E30+E31</f>
        <v>1575</v>
      </c>
      <c r="F32" s="154"/>
      <c r="G32" s="155"/>
      <c r="H32" s="39"/>
      <c r="I32" s="82"/>
      <c r="L32" s="83">
        <v>1214.55</v>
      </c>
      <c r="T32" s="51">
        <v>562.5</v>
      </c>
    </row>
    <row r="33" spans="1:20" x14ac:dyDescent="0.25">
      <c r="A33" s="184"/>
      <c r="B33" s="119" t="s">
        <v>71</v>
      </c>
      <c r="C33" s="119">
        <v>85821130368</v>
      </c>
      <c r="D33" s="117" t="s">
        <v>51</v>
      </c>
      <c r="E33" s="156">
        <v>2.83</v>
      </c>
      <c r="F33" s="157"/>
      <c r="G33" s="158"/>
      <c r="H33" s="38" t="s">
        <v>63</v>
      </c>
      <c r="I33" s="82" t="s">
        <v>142</v>
      </c>
      <c r="L33" s="83">
        <v>2134.41</v>
      </c>
      <c r="T33" s="51">
        <v>362.5</v>
      </c>
    </row>
    <row r="34" spans="1:20" x14ac:dyDescent="0.25">
      <c r="A34" s="219"/>
      <c r="B34" s="121"/>
      <c r="C34" s="121"/>
      <c r="D34" s="124"/>
      <c r="E34" s="156">
        <v>9.9499999999999993</v>
      </c>
      <c r="F34" s="157"/>
      <c r="G34" s="158"/>
      <c r="H34" s="38" t="s">
        <v>63</v>
      </c>
      <c r="I34" s="82" t="s">
        <v>142</v>
      </c>
      <c r="L34" s="83">
        <v>2123.81</v>
      </c>
      <c r="T34" s="51">
        <v>529.26</v>
      </c>
    </row>
    <row r="35" spans="1:20" x14ac:dyDescent="0.25">
      <c r="A35" s="185"/>
      <c r="B35" s="121"/>
      <c r="C35" s="120"/>
      <c r="D35" s="118"/>
      <c r="E35" s="156">
        <v>84.61</v>
      </c>
      <c r="F35" s="157"/>
      <c r="G35" s="158"/>
      <c r="H35" s="38" t="s">
        <v>63</v>
      </c>
      <c r="I35" s="82" t="s">
        <v>142</v>
      </c>
      <c r="L35" s="83"/>
      <c r="T35" s="51">
        <v>126.2</v>
      </c>
    </row>
    <row r="36" spans="1:20" x14ac:dyDescent="0.25">
      <c r="A36" s="28" t="s">
        <v>11</v>
      </c>
      <c r="B36" s="104" t="s">
        <v>49</v>
      </c>
      <c r="C36" s="29"/>
      <c r="D36" s="101"/>
      <c r="E36" s="153">
        <f>E33+E34+E35</f>
        <v>97.39</v>
      </c>
      <c r="F36" s="154"/>
      <c r="G36" s="155"/>
      <c r="H36" s="39"/>
      <c r="I36" s="82"/>
      <c r="L36" s="83">
        <v>974.62</v>
      </c>
      <c r="T36" s="51">
        <v>687.5</v>
      </c>
    </row>
    <row r="37" spans="1:20" x14ac:dyDescent="0.25">
      <c r="A37" s="4"/>
      <c r="B37" s="82" t="s">
        <v>72</v>
      </c>
      <c r="C37" s="2">
        <v>63073332379</v>
      </c>
      <c r="D37" s="82" t="s">
        <v>51</v>
      </c>
      <c r="E37" s="156">
        <v>631.22</v>
      </c>
      <c r="F37" s="157"/>
      <c r="G37" s="158"/>
      <c r="H37" s="38" t="s">
        <v>73</v>
      </c>
      <c r="I37" s="82" t="s">
        <v>142</v>
      </c>
      <c r="L37" s="83"/>
      <c r="T37" s="51">
        <v>68.430000000000007</v>
      </c>
    </row>
    <row r="38" spans="1:20" x14ac:dyDescent="0.25">
      <c r="A38" s="28" t="s">
        <v>12</v>
      </c>
      <c r="B38" s="101" t="s">
        <v>49</v>
      </c>
      <c r="C38" s="62"/>
      <c r="D38" s="101"/>
      <c r="E38" s="153">
        <f>E37</f>
        <v>631.22</v>
      </c>
      <c r="F38" s="154"/>
      <c r="G38" s="155"/>
      <c r="H38" s="39"/>
      <c r="I38" s="82"/>
      <c r="L38" s="83">
        <v>119.07</v>
      </c>
      <c r="T38" s="51">
        <v>84.93</v>
      </c>
    </row>
    <row r="39" spans="1:20" x14ac:dyDescent="0.25">
      <c r="A39" s="175"/>
      <c r="B39" s="207" t="s">
        <v>59</v>
      </c>
      <c r="C39" s="224" t="s">
        <v>93</v>
      </c>
      <c r="D39" s="227" t="s">
        <v>68</v>
      </c>
      <c r="E39" s="159">
        <v>312.5</v>
      </c>
      <c r="F39" s="160"/>
      <c r="G39" s="161"/>
      <c r="H39" s="38" t="s">
        <v>56</v>
      </c>
      <c r="I39" s="53" t="s">
        <v>141</v>
      </c>
      <c r="L39" s="83">
        <v>4840.8500000000004</v>
      </c>
      <c r="T39" s="51">
        <v>156.4</v>
      </c>
    </row>
    <row r="40" spans="1:20" x14ac:dyDescent="0.25">
      <c r="A40" s="204"/>
      <c r="B40" s="218"/>
      <c r="C40" s="225"/>
      <c r="D40" s="228"/>
      <c r="E40" s="159">
        <v>312.5</v>
      </c>
      <c r="F40" s="160"/>
      <c r="G40" s="161"/>
      <c r="H40" s="132" t="s">
        <v>56</v>
      </c>
      <c r="I40" s="53" t="s">
        <v>142</v>
      </c>
      <c r="L40" s="83">
        <v>136.18</v>
      </c>
      <c r="T40" s="51">
        <v>180</v>
      </c>
    </row>
    <row r="41" spans="1:20" s="126" customFormat="1" x14ac:dyDescent="0.25">
      <c r="A41" s="204"/>
      <c r="B41" s="218"/>
      <c r="C41" s="225"/>
      <c r="D41" s="228"/>
      <c r="E41" s="159">
        <v>375</v>
      </c>
      <c r="F41" s="160"/>
      <c r="G41" s="161"/>
      <c r="H41" s="132" t="s">
        <v>56</v>
      </c>
      <c r="I41" s="53" t="s">
        <v>142</v>
      </c>
      <c r="L41" s="83"/>
      <c r="T41" s="134"/>
    </row>
    <row r="42" spans="1:20" s="126" customFormat="1" x14ac:dyDescent="0.25">
      <c r="A42" s="204"/>
      <c r="B42" s="218"/>
      <c r="C42" s="225"/>
      <c r="D42" s="228"/>
      <c r="E42" s="159">
        <v>312.5</v>
      </c>
      <c r="F42" s="160"/>
      <c r="G42" s="161"/>
      <c r="H42" s="38" t="s">
        <v>56</v>
      </c>
      <c r="I42" s="53" t="s">
        <v>141</v>
      </c>
      <c r="L42" s="83"/>
      <c r="T42" s="134"/>
    </row>
    <row r="43" spans="1:20" x14ac:dyDescent="0.25">
      <c r="A43" s="176"/>
      <c r="B43" s="208"/>
      <c r="C43" s="226"/>
      <c r="D43" s="229"/>
      <c r="E43" s="156">
        <v>43.75</v>
      </c>
      <c r="F43" s="157"/>
      <c r="G43" s="158"/>
      <c r="H43" s="89" t="s">
        <v>60</v>
      </c>
      <c r="I43" s="82" t="s">
        <v>142</v>
      </c>
      <c r="L43" s="83"/>
      <c r="T43" s="51">
        <v>24.89</v>
      </c>
    </row>
    <row r="44" spans="1:20" x14ac:dyDescent="0.25">
      <c r="A44" s="28" t="s">
        <v>13</v>
      </c>
      <c r="B44" s="101" t="s">
        <v>49</v>
      </c>
      <c r="C44" s="29"/>
      <c r="D44" s="101"/>
      <c r="E44" s="153">
        <f>E39+E43+E42+E41+E40</f>
        <v>1356.25</v>
      </c>
      <c r="F44" s="154"/>
      <c r="G44" s="155"/>
      <c r="H44" s="39"/>
      <c r="I44" s="82"/>
      <c r="L44" s="83"/>
      <c r="T44" s="51">
        <v>2.83</v>
      </c>
    </row>
    <row r="45" spans="1:20" x14ac:dyDescent="0.25">
      <c r="A45" s="64"/>
      <c r="B45" s="115"/>
      <c r="C45" s="65"/>
      <c r="D45" s="115"/>
      <c r="E45" s="159">
        <v>529.26</v>
      </c>
      <c r="F45" s="160"/>
      <c r="G45" s="161"/>
      <c r="H45" s="45" t="s">
        <v>80</v>
      </c>
      <c r="I45" s="53" t="s">
        <v>142</v>
      </c>
      <c r="L45" s="83">
        <v>1404.68</v>
      </c>
      <c r="T45" s="51">
        <v>750</v>
      </c>
    </row>
    <row r="46" spans="1:20" x14ac:dyDescent="0.25">
      <c r="A46" s="73"/>
      <c r="B46" s="85" t="s">
        <v>79</v>
      </c>
      <c r="C46" s="106">
        <v>87342313630</v>
      </c>
      <c r="D46" s="85" t="s">
        <v>53</v>
      </c>
      <c r="E46" s="156">
        <v>187.5</v>
      </c>
      <c r="F46" s="157"/>
      <c r="G46" s="158"/>
      <c r="H46" s="38" t="s">
        <v>80</v>
      </c>
      <c r="I46" s="82" t="s">
        <v>142</v>
      </c>
      <c r="L46" s="83">
        <v>4825.3500000000004</v>
      </c>
      <c r="T46" s="51">
        <v>1803.43</v>
      </c>
    </row>
    <row r="47" spans="1:20" x14ac:dyDescent="0.25">
      <c r="A47" s="28" t="s">
        <v>14</v>
      </c>
      <c r="B47" s="19" t="s">
        <v>49</v>
      </c>
      <c r="C47" s="29"/>
      <c r="D47" s="19"/>
      <c r="E47" s="196">
        <f>E45+E46</f>
        <v>716.76</v>
      </c>
      <c r="F47" s="197"/>
      <c r="G47" s="198"/>
      <c r="H47" s="37"/>
      <c r="I47" s="82"/>
      <c r="L47" s="83"/>
      <c r="T47" s="51">
        <v>631.22</v>
      </c>
    </row>
    <row r="48" spans="1:20" ht="15.75" customHeight="1" x14ac:dyDescent="0.25">
      <c r="A48" s="73"/>
      <c r="B48" s="85" t="s">
        <v>85</v>
      </c>
      <c r="C48" s="107">
        <v>68419124305</v>
      </c>
      <c r="D48" s="85" t="s">
        <v>86</v>
      </c>
      <c r="E48" s="156">
        <v>10.62</v>
      </c>
      <c r="F48" s="157"/>
      <c r="G48" s="158"/>
      <c r="H48" s="38" t="s">
        <v>87</v>
      </c>
      <c r="I48" s="82" t="s">
        <v>142</v>
      </c>
      <c r="L48" s="83">
        <v>2083.85</v>
      </c>
      <c r="T48" s="51">
        <v>135</v>
      </c>
    </row>
    <row r="49" spans="1:20" x14ac:dyDescent="0.25">
      <c r="A49" s="28" t="s">
        <v>15</v>
      </c>
      <c r="B49" s="19" t="s">
        <v>49</v>
      </c>
      <c r="C49" s="29"/>
      <c r="D49" s="32"/>
      <c r="E49" s="153">
        <f>E48</f>
        <v>10.62</v>
      </c>
      <c r="F49" s="154"/>
      <c r="G49" s="155"/>
      <c r="H49" s="37"/>
      <c r="I49" s="82"/>
      <c r="L49" s="83">
        <v>546.39</v>
      </c>
      <c r="T49" s="51">
        <v>9.9499999999999993</v>
      </c>
    </row>
    <row r="50" spans="1:20" x14ac:dyDescent="0.25">
      <c r="A50" s="4"/>
      <c r="B50" s="82" t="s">
        <v>144</v>
      </c>
      <c r="C50" s="2" t="s">
        <v>145</v>
      </c>
      <c r="D50" s="82" t="s">
        <v>146</v>
      </c>
      <c r="E50" s="156">
        <v>20342.400000000001</v>
      </c>
      <c r="F50" s="157"/>
      <c r="G50" s="158"/>
      <c r="H50" s="82" t="s">
        <v>56</v>
      </c>
      <c r="I50" s="82" t="s">
        <v>142</v>
      </c>
      <c r="L50" s="83">
        <v>200</v>
      </c>
      <c r="T50" s="51">
        <v>625</v>
      </c>
    </row>
    <row r="51" spans="1:20" x14ac:dyDescent="0.25">
      <c r="A51" s="25" t="s">
        <v>16</v>
      </c>
      <c r="B51" s="19" t="s">
        <v>49</v>
      </c>
      <c r="C51" s="19"/>
      <c r="D51" s="19"/>
      <c r="E51" s="153">
        <f>E50</f>
        <v>20342.400000000001</v>
      </c>
      <c r="F51" s="154"/>
      <c r="G51" s="155"/>
      <c r="H51" s="37"/>
      <c r="I51" s="82"/>
      <c r="L51" s="83">
        <v>200</v>
      </c>
      <c r="T51" s="51">
        <v>43.75</v>
      </c>
    </row>
    <row r="52" spans="1:20" x14ac:dyDescent="0.25">
      <c r="A52" s="108"/>
      <c r="B52" s="59" t="s">
        <v>133</v>
      </c>
      <c r="C52" s="71" t="s">
        <v>134</v>
      </c>
      <c r="D52" s="59" t="s">
        <v>53</v>
      </c>
      <c r="E52" s="156">
        <v>625</v>
      </c>
      <c r="F52" s="157"/>
      <c r="G52" s="158"/>
      <c r="H52" s="38" t="s">
        <v>54</v>
      </c>
      <c r="I52" s="82" t="s">
        <v>142</v>
      </c>
      <c r="L52" s="83">
        <v>200</v>
      </c>
      <c r="T52" s="51">
        <v>84.61</v>
      </c>
    </row>
    <row r="53" spans="1:20" x14ac:dyDescent="0.25">
      <c r="A53" s="23" t="s">
        <v>17</v>
      </c>
      <c r="B53" s="19" t="s">
        <v>49</v>
      </c>
      <c r="C53" s="42"/>
      <c r="D53" s="19"/>
      <c r="E53" s="153">
        <f>E52</f>
        <v>625</v>
      </c>
      <c r="F53" s="154"/>
      <c r="G53" s="155"/>
      <c r="H53" s="37"/>
      <c r="I53" s="82"/>
      <c r="L53" s="83">
        <v>200</v>
      </c>
      <c r="O53" s="51"/>
      <c r="T53" s="51">
        <v>9312.5</v>
      </c>
    </row>
    <row r="54" spans="1:20" x14ac:dyDescent="0.25">
      <c r="A54" s="108"/>
      <c r="B54" s="59" t="s">
        <v>109</v>
      </c>
      <c r="C54" s="71" t="s">
        <v>110</v>
      </c>
      <c r="D54" s="59" t="s">
        <v>51</v>
      </c>
      <c r="E54" s="159">
        <v>248.85</v>
      </c>
      <c r="F54" s="160"/>
      <c r="G54" s="161"/>
      <c r="H54" s="36" t="s">
        <v>111</v>
      </c>
      <c r="I54" s="82" t="s">
        <v>142</v>
      </c>
      <c r="L54" s="83">
        <v>200</v>
      </c>
      <c r="T54" s="51">
        <v>39850.25</v>
      </c>
    </row>
    <row r="55" spans="1:20" x14ac:dyDescent="0.25">
      <c r="A55" s="23" t="s">
        <v>18</v>
      </c>
      <c r="B55" s="101" t="s">
        <v>49</v>
      </c>
      <c r="C55" s="47"/>
      <c r="D55" s="101"/>
      <c r="E55" s="153">
        <f>E54</f>
        <v>248.85</v>
      </c>
      <c r="F55" s="154"/>
      <c r="G55" s="155"/>
      <c r="H55" s="39"/>
      <c r="I55" s="82"/>
      <c r="L55" s="83">
        <v>200</v>
      </c>
      <c r="T55" s="51">
        <v>71.989999999999995</v>
      </c>
    </row>
    <row r="56" spans="1:20" x14ac:dyDescent="0.25">
      <c r="A56" s="16"/>
      <c r="B56" s="13" t="s">
        <v>95</v>
      </c>
      <c r="C56" s="48" t="s">
        <v>94</v>
      </c>
      <c r="D56" s="82" t="s">
        <v>53</v>
      </c>
      <c r="E56" s="156">
        <v>46.85</v>
      </c>
      <c r="F56" s="157"/>
      <c r="G56" s="158"/>
      <c r="H56" s="38" t="s">
        <v>82</v>
      </c>
      <c r="I56" s="82" t="s">
        <v>142</v>
      </c>
      <c r="L56" s="83">
        <v>200</v>
      </c>
      <c r="T56" s="51">
        <v>375</v>
      </c>
    </row>
    <row r="57" spans="1:20" x14ac:dyDescent="0.25">
      <c r="A57" s="25" t="s">
        <v>19</v>
      </c>
      <c r="B57" s="19" t="s">
        <v>49</v>
      </c>
      <c r="C57" s="49"/>
      <c r="D57" s="19"/>
      <c r="E57" s="153">
        <f>E56</f>
        <v>46.85</v>
      </c>
      <c r="F57" s="154"/>
      <c r="G57" s="155"/>
      <c r="H57" s="37"/>
      <c r="I57" s="82"/>
      <c r="L57" s="83">
        <v>200</v>
      </c>
      <c r="T57" s="51">
        <v>312.5</v>
      </c>
    </row>
    <row r="58" spans="1:20" ht="16.5" customHeight="1" x14ac:dyDescent="0.25">
      <c r="A58" s="85"/>
      <c r="B58" s="85" t="s">
        <v>83</v>
      </c>
      <c r="C58" s="107">
        <v>16912997621</v>
      </c>
      <c r="D58" s="85" t="s">
        <v>53</v>
      </c>
      <c r="E58" s="156">
        <v>71.989999999999995</v>
      </c>
      <c r="F58" s="157"/>
      <c r="G58" s="158"/>
      <c r="H58" s="38" t="s">
        <v>82</v>
      </c>
      <c r="I58" s="82"/>
      <c r="L58" s="83">
        <v>200</v>
      </c>
      <c r="T58" s="51">
        <v>10.62</v>
      </c>
    </row>
    <row r="59" spans="1:20" x14ac:dyDescent="0.25">
      <c r="A59" s="25" t="s">
        <v>20</v>
      </c>
      <c r="B59" s="19" t="s">
        <v>49</v>
      </c>
      <c r="C59" s="49"/>
      <c r="D59" s="19"/>
      <c r="E59" s="153">
        <f>E58</f>
        <v>71.989999999999995</v>
      </c>
      <c r="F59" s="154"/>
      <c r="G59" s="155"/>
      <c r="H59" s="37"/>
      <c r="I59" s="82"/>
      <c r="L59" s="83">
        <v>200</v>
      </c>
      <c r="T59" s="51">
        <v>20342.400000000001</v>
      </c>
    </row>
    <row r="60" spans="1:20" x14ac:dyDescent="0.25">
      <c r="A60" s="109"/>
      <c r="B60" s="82" t="s">
        <v>97</v>
      </c>
      <c r="C60" s="7" t="s">
        <v>98</v>
      </c>
      <c r="D60" s="82" t="s">
        <v>53</v>
      </c>
      <c r="E60" s="156">
        <v>562.5</v>
      </c>
      <c r="F60" s="157"/>
      <c r="G60" s="158"/>
      <c r="H60" s="38" t="s">
        <v>63</v>
      </c>
      <c r="I60" s="82" t="s">
        <v>142</v>
      </c>
      <c r="L60" s="83">
        <v>200</v>
      </c>
      <c r="T60" s="51">
        <v>181.25</v>
      </c>
    </row>
    <row r="61" spans="1:20" x14ac:dyDescent="0.25">
      <c r="A61" s="90" t="s">
        <v>21</v>
      </c>
      <c r="B61" s="21" t="s">
        <v>49</v>
      </c>
      <c r="C61" s="91"/>
      <c r="D61" s="98"/>
      <c r="E61" s="153">
        <f>E60</f>
        <v>562.5</v>
      </c>
      <c r="F61" s="154"/>
      <c r="G61" s="155"/>
      <c r="H61" s="37"/>
      <c r="I61" s="82"/>
      <c r="L61" s="83">
        <v>200</v>
      </c>
      <c r="T61" s="51">
        <v>46.85</v>
      </c>
    </row>
    <row r="62" spans="1:20" x14ac:dyDescent="0.25">
      <c r="A62" s="109"/>
      <c r="B62" s="10" t="s">
        <v>126</v>
      </c>
      <c r="C62" s="66">
        <v>42684904066</v>
      </c>
      <c r="D62" s="10" t="s">
        <v>53</v>
      </c>
      <c r="E62" s="159">
        <v>180</v>
      </c>
      <c r="F62" s="160"/>
      <c r="G62" s="161"/>
      <c r="H62" s="45" t="s">
        <v>54</v>
      </c>
      <c r="I62" s="82" t="s">
        <v>142</v>
      </c>
      <c r="L62" s="83">
        <v>200</v>
      </c>
      <c r="T62" s="51">
        <v>187.5</v>
      </c>
    </row>
    <row r="63" spans="1:20" x14ac:dyDescent="0.25">
      <c r="A63" s="90" t="s">
        <v>22</v>
      </c>
      <c r="B63" s="21" t="s">
        <v>49</v>
      </c>
      <c r="C63" s="91"/>
      <c r="D63" s="98"/>
      <c r="E63" s="153">
        <f>E62</f>
        <v>180</v>
      </c>
      <c r="F63" s="154"/>
      <c r="G63" s="155"/>
      <c r="H63" s="37"/>
      <c r="I63" s="82"/>
      <c r="L63" s="83">
        <v>200</v>
      </c>
      <c r="T63" s="51">
        <v>20</v>
      </c>
    </row>
    <row r="64" spans="1:20" x14ac:dyDescent="0.25">
      <c r="A64" s="85"/>
      <c r="B64" s="85" t="s">
        <v>75</v>
      </c>
      <c r="C64" s="85">
        <v>93155201521</v>
      </c>
      <c r="D64" s="85" t="s">
        <v>53</v>
      </c>
      <c r="E64" s="156">
        <v>68.430000000000007</v>
      </c>
      <c r="F64" s="157"/>
      <c r="G64" s="158"/>
      <c r="H64" s="38" t="s">
        <v>139</v>
      </c>
      <c r="I64" s="82" t="s">
        <v>142</v>
      </c>
      <c r="L64" s="83">
        <v>1373</v>
      </c>
      <c r="T64" s="51">
        <v>10.24</v>
      </c>
    </row>
    <row r="65" spans="1:20" x14ac:dyDescent="0.25">
      <c r="A65" s="25" t="s">
        <v>23</v>
      </c>
      <c r="B65" s="21" t="s">
        <v>49</v>
      </c>
      <c r="C65" s="49"/>
      <c r="D65" s="101"/>
      <c r="E65" s="153">
        <f>E64</f>
        <v>68.430000000000007</v>
      </c>
      <c r="F65" s="154"/>
      <c r="G65" s="155"/>
      <c r="H65" s="37"/>
      <c r="I65" s="82"/>
      <c r="L65" s="83">
        <v>321.8</v>
      </c>
      <c r="T65" s="51">
        <v>18.399999999999999</v>
      </c>
    </row>
    <row r="66" spans="1:20" x14ac:dyDescent="0.25">
      <c r="A66" s="69"/>
      <c r="B66" s="122"/>
      <c r="C66" s="123"/>
      <c r="D66" s="115"/>
      <c r="E66" s="159">
        <v>750</v>
      </c>
      <c r="F66" s="160"/>
      <c r="G66" s="161"/>
      <c r="H66" s="45" t="s">
        <v>104</v>
      </c>
      <c r="I66" s="82" t="s">
        <v>142</v>
      </c>
      <c r="L66" s="83">
        <v>107.26</v>
      </c>
      <c r="T66" s="51">
        <v>4.5</v>
      </c>
    </row>
    <row r="67" spans="1:20" ht="15.75" customHeight="1" x14ac:dyDescent="0.25">
      <c r="A67" s="16"/>
      <c r="B67" s="74" t="s">
        <v>123</v>
      </c>
      <c r="C67" s="75" t="s">
        <v>124</v>
      </c>
      <c r="D67" s="74" t="s">
        <v>53</v>
      </c>
      <c r="E67" s="156">
        <v>1818.35</v>
      </c>
      <c r="F67" s="157"/>
      <c r="G67" s="158"/>
      <c r="H67" s="82" t="s">
        <v>104</v>
      </c>
      <c r="I67" s="82" t="s">
        <v>142</v>
      </c>
      <c r="L67" s="83">
        <v>353.98</v>
      </c>
      <c r="T67" s="51">
        <v>3.52</v>
      </c>
    </row>
    <row r="68" spans="1:20" ht="15.75" customHeight="1" x14ac:dyDescent="0.25">
      <c r="A68" s="25" t="s">
        <v>24</v>
      </c>
      <c r="B68" s="21" t="s">
        <v>49</v>
      </c>
      <c r="C68" s="49"/>
      <c r="D68" s="101"/>
      <c r="E68" s="153">
        <f>E66+E67</f>
        <v>2568.35</v>
      </c>
      <c r="F68" s="154"/>
      <c r="G68" s="155"/>
      <c r="H68" s="37"/>
      <c r="I68" s="82"/>
      <c r="L68" s="83">
        <v>343.25</v>
      </c>
    </row>
    <row r="69" spans="1:20" x14ac:dyDescent="0.25">
      <c r="A69" s="186"/>
      <c r="B69" s="177" t="s">
        <v>62</v>
      </c>
      <c r="C69" s="231">
        <v>82807244545</v>
      </c>
      <c r="D69" s="177" t="s">
        <v>115</v>
      </c>
      <c r="E69" s="156">
        <v>20</v>
      </c>
      <c r="F69" s="157"/>
      <c r="G69" s="158"/>
      <c r="H69" s="38" t="s">
        <v>63</v>
      </c>
      <c r="I69" s="82" t="s">
        <v>142</v>
      </c>
      <c r="L69" s="84">
        <v>14577.95</v>
      </c>
    </row>
    <row r="70" spans="1:20" x14ac:dyDescent="0.25">
      <c r="A70" s="223"/>
      <c r="B70" s="179"/>
      <c r="C70" s="232"/>
      <c r="D70" s="179"/>
      <c r="E70" s="156">
        <v>20</v>
      </c>
      <c r="F70" s="157"/>
      <c r="G70" s="158"/>
      <c r="H70" s="132" t="s">
        <v>63</v>
      </c>
      <c r="I70" s="82" t="s">
        <v>142</v>
      </c>
      <c r="L70" s="84">
        <v>35608.379999999997</v>
      </c>
    </row>
    <row r="71" spans="1:20" s="126" customFormat="1" x14ac:dyDescent="0.25">
      <c r="A71" s="187"/>
      <c r="B71" s="178"/>
      <c r="C71" s="233"/>
      <c r="D71" s="178"/>
      <c r="E71" s="156">
        <v>125</v>
      </c>
      <c r="F71" s="157"/>
      <c r="G71" s="158"/>
      <c r="H71" s="38" t="s">
        <v>63</v>
      </c>
      <c r="I71" s="82" t="s">
        <v>142</v>
      </c>
      <c r="L71" s="84"/>
      <c r="T71" s="134"/>
    </row>
    <row r="72" spans="1:20" x14ac:dyDescent="0.25">
      <c r="A72" s="25" t="s">
        <v>25</v>
      </c>
      <c r="B72" s="21" t="s">
        <v>49</v>
      </c>
      <c r="C72" s="49"/>
      <c r="D72" s="101"/>
      <c r="E72" s="153">
        <f>E69+E71+E70</f>
        <v>165</v>
      </c>
      <c r="F72" s="154"/>
      <c r="G72" s="155"/>
      <c r="H72" s="37"/>
      <c r="I72" s="82"/>
      <c r="L72" s="84">
        <v>43251.69</v>
      </c>
    </row>
    <row r="73" spans="1:20" x14ac:dyDescent="0.25">
      <c r="A73" s="95"/>
      <c r="B73" s="110"/>
      <c r="C73" s="111"/>
      <c r="D73" s="95"/>
      <c r="E73" s="215">
        <v>135</v>
      </c>
      <c r="F73" s="216"/>
      <c r="G73" s="217"/>
      <c r="H73" s="89" t="s">
        <v>104</v>
      </c>
      <c r="I73" s="95" t="s">
        <v>142</v>
      </c>
      <c r="L73" s="84"/>
    </row>
    <row r="74" spans="1:20" x14ac:dyDescent="0.25">
      <c r="A74" s="25" t="s">
        <v>26</v>
      </c>
      <c r="B74" s="21" t="s">
        <v>49</v>
      </c>
      <c r="C74" s="49"/>
      <c r="D74" s="101"/>
      <c r="E74" s="153">
        <f>E73</f>
        <v>135</v>
      </c>
      <c r="F74" s="154"/>
      <c r="G74" s="155"/>
      <c r="H74" s="37"/>
      <c r="I74" s="82"/>
      <c r="L74" s="84">
        <v>1300</v>
      </c>
    </row>
    <row r="75" spans="1:20" x14ac:dyDescent="0.25">
      <c r="A75" s="85"/>
      <c r="B75" s="105" t="s">
        <v>151</v>
      </c>
      <c r="C75" s="107" t="s">
        <v>153</v>
      </c>
      <c r="D75" s="85" t="s">
        <v>154</v>
      </c>
      <c r="E75" s="156">
        <v>16021.56</v>
      </c>
      <c r="F75" s="157"/>
      <c r="G75" s="158"/>
      <c r="H75" s="38" t="s">
        <v>120</v>
      </c>
      <c r="I75" s="82" t="s">
        <v>152</v>
      </c>
      <c r="L75" s="84">
        <v>500</v>
      </c>
    </row>
    <row r="76" spans="1:20" x14ac:dyDescent="0.25">
      <c r="A76" s="25" t="s">
        <v>27</v>
      </c>
      <c r="B76" s="21" t="s">
        <v>49</v>
      </c>
      <c r="C76" s="49"/>
      <c r="D76" s="101"/>
      <c r="E76" s="153">
        <f>E75</f>
        <v>16021.56</v>
      </c>
      <c r="F76" s="154"/>
      <c r="G76" s="155"/>
      <c r="H76" s="37"/>
      <c r="I76" s="82"/>
      <c r="L76" s="84">
        <v>625</v>
      </c>
    </row>
    <row r="77" spans="1:20" x14ac:dyDescent="0.25">
      <c r="A77" s="16"/>
      <c r="B77" s="13" t="s">
        <v>137</v>
      </c>
      <c r="C77" s="48" t="s">
        <v>138</v>
      </c>
      <c r="D77" s="100" t="s">
        <v>68</v>
      </c>
      <c r="E77" s="156">
        <v>35631</v>
      </c>
      <c r="F77" s="157"/>
      <c r="G77" s="158"/>
      <c r="H77" s="38" t="s">
        <v>56</v>
      </c>
      <c r="I77" s="82" t="s">
        <v>141</v>
      </c>
      <c r="L77" s="84"/>
    </row>
    <row r="78" spans="1:20" x14ac:dyDescent="0.25">
      <c r="A78" s="25" t="s">
        <v>28</v>
      </c>
      <c r="B78" s="21" t="s">
        <v>49</v>
      </c>
      <c r="C78" s="49"/>
      <c r="D78" s="101"/>
      <c r="E78" s="153">
        <f>E77</f>
        <v>35631</v>
      </c>
      <c r="F78" s="154"/>
      <c r="G78" s="155"/>
      <c r="H78" s="37"/>
      <c r="I78" s="82"/>
      <c r="L78" s="84">
        <v>148.69</v>
      </c>
    </row>
    <row r="79" spans="1:20" x14ac:dyDescent="0.25">
      <c r="A79" s="16"/>
      <c r="B79" s="13" t="s">
        <v>147</v>
      </c>
      <c r="C79" s="48" t="s">
        <v>148</v>
      </c>
      <c r="D79" s="100" t="s">
        <v>53</v>
      </c>
      <c r="E79" s="156">
        <v>362.5</v>
      </c>
      <c r="F79" s="157"/>
      <c r="G79" s="158"/>
      <c r="H79" s="133" t="s">
        <v>56</v>
      </c>
      <c r="I79" s="82" t="s">
        <v>142</v>
      </c>
      <c r="L79" s="84">
        <v>1075</v>
      </c>
    </row>
    <row r="80" spans="1:20" x14ac:dyDescent="0.25">
      <c r="A80" s="25" t="s">
        <v>29</v>
      </c>
      <c r="B80" s="21" t="s">
        <v>49</v>
      </c>
      <c r="C80" s="49"/>
      <c r="D80" s="101"/>
      <c r="E80" s="153">
        <f>E79</f>
        <v>362.5</v>
      </c>
      <c r="F80" s="154"/>
      <c r="G80" s="155"/>
      <c r="H80" s="37"/>
      <c r="I80" s="82"/>
      <c r="L80" s="84">
        <v>10300</v>
      </c>
    </row>
    <row r="81" spans="1:20" x14ac:dyDescent="0.25">
      <c r="A81" s="92"/>
      <c r="B81" s="136" t="s">
        <v>156</v>
      </c>
      <c r="C81" s="137" t="s">
        <v>157</v>
      </c>
      <c r="D81" s="136" t="s">
        <v>53</v>
      </c>
      <c r="E81" s="159">
        <v>9312.5</v>
      </c>
      <c r="F81" s="160"/>
      <c r="G81" s="161"/>
      <c r="H81" s="133" t="s">
        <v>107</v>
      </c>
      <c r="I81" s="82" t="s">
        <v>142</v>
      </c>
      <c r="L81" s="84">
        <v>106.25</v>
      </c>
    </row>
    <row r="82" spans="1:20" x14ac:dyDescent="0.25">
      <c r="A82" s="90" t="s">
        <v>30</v>
      </c>
      <c r="B82" s="125" t="s">
        <v>49</v>
      </c>
      <c r="C82" s="91"/>
      <c r="D82" s="114"/>
      <c r="E82" s="153">
        <f>E81</f>
        <v>9312.5</v>
      </c>
      <c r="F82" s="154"/>
      <c r="G82" s="155"/>
      <c r="H82" s="113"/>
      <c r="I82" s="82"/>
      <c r="L82" s="84">
        <v>37.85</v>
      </c>
    </row>
    <row r="83" spans="1:20" x14ac:dyDescent="0.25">
      <c r="A83" s="92"/>
      <c r="B83" s="129" t="s">
        <v>61</v>
      </c>
      <c r="C83" s="127">
        <v>45241807754</v>
      </c>
      <c r="D83" s="128" t="s">
        <v>53</v>
      </c>
      <c r="E83" s="159">
        <v>39850.25</v>
      </c>
      <c r="F83" s="160"/>
      <c r="G83" s="161"/>
      <c r="H83" s="133" t="s">
        <v>56</v>
      </c>
      <c r="I83" s="82" t="s">
        <v>142</v>
      </c>
      <c r="L83" s="84">
        <v>170.25</v>
      </c>
    </row>
    <row r="84" spans="1:20" x14ac:dyDescent="0.25">
      <c r="A84" s="90" t="s">
        <v>31</v>
      </c>
      <c r="B84" s="113" t="s">
        <v>49</v>
      </c>
      <c r="C84" s="91"/>
      <c r="D84" s="114"/>
      <c r="E84" s="201">
        <f>E83</f>
        <v>39850.25</v>
      </c>
      <c r="F84" s="202"/>
      <c r="G84" s="203"/>
      <c r="H84" s="138"/>
      <c r="I84" s="82"/>
      <c r="L84" s="84">
        <v>131.5</v>
      </c>
    </row>
    <row r="85" spans="1:20" s="126" customFormat="1" x14ac:dyDescent="0.25">
      <c r="A85" s="139"/>
      <c r="B85" s="146"/>
      <c r="C85" s="94"/>
      <c r="D85" s="145"/>
      <c r="E85" s="159">
        <v>3.52</v>
      </c>
      <c r="F85" s="160"/>
      <c r="G85" s="161"/>
      <c r="H85" s="133" t="s">
        <v>58</v>
      </c>
      <c r="I85" s="82" t="s">
        <v>152</v>
      </c>
      <c r="L85" s="84"/>
      <c r="T85" s="134"/>
    </row>
    <row r="86" spans="1:20" s="126" customFormat="1" x14ac:dyDescent="0.25">
      <c r="A86" s="85"/>
      <c r="B86" s="85" t="s">
        <v>88</v>
      </c>
      <c r="C86" s="107">
        <v>87311810359</v>
      </c>
      <c r="D86" s="85" t="s">
        <v>114</v>
      </c>
      <c r="E86" s="156">
        <v>4.5</v>
      </c>
      <c r="F86" s="157"/>
      <c r="G86" s="158"/>
      <c r="H86" s="38" t="s">
        <v>58</v>
      </c>
      <c r="I86" s="82" t="s">
        <v>141</v>
      </c>
      <c r="L86" s="84"/>
      <c r="T86" s="134"/>
    </row>
    <row r="87" spans="1:20" s="126" customFormat="1" x14ac:dyDescent="0.25">
      <c r="A87" s="25" t="s">
        <v>32</v>
      </c>
      <c r="B87" s="19" t="s">
        <v>49</v>
      </c>
      <c r="C87" s="49"/>
      <c r="D87" s="19"/>
      <c r="E87" s="153">
        <f>E86+E85</f>
        <v>8.02</v>
      </c>
      <c r="F87" s="154"/>
      <c r="G87" s="155"/>
      <c r="H87" s="37"/>
      <c r="I87" s="82"/>
      <c r="L87" s="84"/>
      <c r="T87" s="134"/>
    </row>
    <row r="88" spans="1:20" s="126" customFormat="1" x14ac:dyDescent="0.25">
      <c r="A88" s="139"/>
      <c r="B88" s="142" t="s">
        <v>112</v>
      </c>
      <c r="C88" s="93" t="s">
        <v>125</v>
      </c>
      <c r="D88" s="142" t="s">
        <v>53</v>
      </c>
      <c r="E88" s="159">
        <v>10.24</v>
      </c>
      <c r="F88" s="160"/>
      <c r="G88" s="161"/>
      <c r="H88" s="133" t="s">
        <v>81</v>
      </c>
      <c r="I88" s="142" t="s">
        <v>141</v>
      </c>
      <c r="L88" s="84"/>
      <c r="T88" s="134"/>
    </row>
    <row r="89" spans="1:20" s="54" customFormat="1" x14ac:dyDescent="0.25">
      <c r="A89" s="130" t="s">
        <v>33</v>
      </c>
      <c r="B89" s="98" t="s">
        <v>49</v>
      </c>
      <c r="C89" s="91"/>
      <c r="D89" s="98"/>
      <c r="E89" s="153">
        <f>E88</f>
        <v>10.24</v>
      </c>
      <c r="F89" s="154"/>
      <c r="G89" s="155"/>
      <c r="H89" s="131"/>
      <c r="I89" s="85"/>
      <c r="L89" s="55"/>
      <c r="T89" s="55"/>
    </row>
    <row r="90" spans="1:20" s="126" customFormat="1" x14ac:dyDescent="0.25">
      <c r="A90" s="82"/>
      <c r="B90" s="82" t="s">
        <v>128</v>
      </c>
      <c r="C90" s="144" t="s">
        <v>129</v>
      </c>
      <c r="D90" s="82" t="s">
        <v>53</v>
      </c>
      <c r="E90" s="156">
        <v>18.399999999999999</v>
      </c>
      <c r="F90" s="157"/>
      <c r="G90" s="158"/>
      <c r="H90" s="38" t="s">
        <v>81</v>
      </c>
      <c r="I90" s="85" t="s">
        <v>141</v>
      </c>
      <c r="L90" s="84"/>
      <c r="T90" s="134"/>
    </row>
    <row r="91" spans="1:20" s="126" customFormat="1" x14ac:dyDescent="0.25">
      <c r="A91" s="33" t="s">
        <v>34</v>
      </c>
      <c r="B91" s="143" t="s">
        <v>49</v>
      </c>
      <c r="C91" s="112"/>
      <c r="D91" s="113"/>
      <c r="E91" s="153">
        <f>E90</f>
        <v>18.399999999999999</v>
      </c>
      <c r="F91" s="154"/>
      <c r="G91" s="155"/>
      <c r="H91" s="67"/>
      <c r="I91" s="86"/>
      <c r="L91" s="84"/>
      <c r="T91" s="134"/>
    </row>
    <row r="92" spans="1:20" x14ac:dyDescent="0.25">
      <c r="A92" s="26"/>
      <c r="B92" s="15" t="s">
        <v>158</v>
      </c>
      <c r="C92" s="17"/>
      <c r="D92" s="19"/>
      <c r="E92" s="150">
        <f>E65+E59+E57+E55+E53+E51+E49+E47+E44+E38+E32+E29+E26+K18+E24+E22+E20+E17+E11+E87+E91+E15+E61+E63+E68+E72+E74+E76+E78+E80+E13+E36+E82+E84+E89</f>
        <v>207404.53</v>
      </c>
      <c r="F92" s="151"/>
      <c r="G92" s="152"/>
      <c r="H92" s="37"/>
      <c r="L92" s="84">
        <v>64.7</v>
      </c>
    </row>
    <row r="93" spans="1:20" x14ac:dyDescent="0.25">
      <c r="A93" s="27"/>
      <c r="I93" s="51"/>
      <c r="L93" s="84">
        <v>28.13</v>
      </c>
    </row>
    <row r="94" spans="1:20" x14ac:dyDescent="0.25">
      <c r="A94" s="129"/>
      <c r="D94" s="172"/>
      <c r="E94" s="172"/>
      <c r="F94" s="172"/>
      <c r="G94" s="57"/>
      <c r="H94" s="58"/>
      <c r="I94" s="51"/>
      <c r="L94" s="84"/>
    </row>
    <row r="95" spans="1:20" x14ac:dyDescent="0.25">
      <c r="D95" s="230"/>
      <c r="E95" s="230"/>
      <c r="F95" s="230"/>
      <c r="G95" s="135"/>
      <c r="H95" s="51"/>
      <c r="I95" s="51"/>
      <c r="L95" s="84">
        <v>24.89</v>
      </c>
    </row>
    <row r="96" spans="1:20" x14ac:dyDescent="0.25">
      <c r="A96" s="27"/>
      <c r="L96" s="84">
        <v>28875</v>
      </c>
    </row>
    <row r="97" spans="1:20" x14ac:dyDescent="0.25">
      <c r="A97" s="27"/>
      <c r="I97" s="51"/>
      <c r="L97" s="84">
        <v>21.49</v>
      </c>
    </row>
    <row r="98" spans="1:20" x14ac:dyDescent="0.25">
      <c r="A98" s="27"/>
      <c r="L98" s="84"/>
    </row>
    <row r="99" spans="1:20" x14ac:dyDescent="0.25">
      <c r="A99" s="27"/>
      <c r="L99" s="84">
        <v>562.5</v>
      </c>
    </row>
    <row r="100" spans="1:20" x14ac:dyDescent="0.25">
      <c r="A100" s="27"/>
      <c r="L100" s="84">
        <v>2375</v>
      </c>
      <c r="T100" s="51">
        <f>SUM(T7:T99)</f>
        <v>207404.52999999997</v>
      </c>
    </row>
    <row r="101" spans="1:20" x14ac:dyDescent="0.25">
      <c r="A101" s="27"/>
      <c r="L101" s="84">
        <v>187.5</v>
      </c>
    </row>
    <row r="102" spans="1:20" x14ac:dyDescent="0.25">
      <c r="A102" s="27"/>
      <c r="L102" s="84">
        <v>304.54000000000002</v>
      </c>
    </row>
    <row r="103" spans="1:20" x14ac:dyDescent="0.25">
      <c r="A103" s="27"/>
      <c r="L103" s="84">
        <v>2.83</v>
      </c>
    </row>
    <row r="104" spans="1:20" x14ac:dyDescent="0.25">
      <c r="A104" s="27"/>
      <c r="L104" s="84">
        <v>43.75</v>
      </c>
    </row>
    <row r="105" spans="1:20" x14ac:dyDescent="0.25">
      <c r="A105" s="27"/>
      <c r="L105" s="84">
        <v>14504</v>
      </c>
    </row>
    <row r="106" spans="1:20" x14ac:dyDescent="0.25">
      <c r="A106" s="27"/>
      <c r="L106" s="84">
        <v>117.15</v>
      </c>
    </row>
    <row r="107" spans="1:20" x14ac:dyDescent="0.25">
      <c r="A107" s="27"/>
      <c r="L107" s="84">
        <v>10.62</v>
      </c>
    </row>
    <row r="108" spans="1:20" x14ac:dyDescent="0.25">
      <c r="A108" s="27"/>
      <c r="L108" s="84">
        <v>181.25</v>
      </c>
    </row>
    <row r="109" spans="1:20" x14ac:dyDescent="0.25">
      <c r="A109" s="27"/>
      <c r="L109" s="84">
        <v>56.64</v>
      </c>
    </row>
    <row r="110" spans="1:20" x14ac:dyDescent="0.25">
      <c r="A110" s="27"/>
      <c r="L110" s="84">
        <v>71.989999999999995</v>
      </c>
    </row>
    <row r="111" spans="1:20" x14ac:dyDescent="0.25">
      <c r="A111" s="27"/>
      <c r="L111" s="84">
        <v>1190.8599999999999</v>
      </c>
    </row>
    <row r="112" spans="1:20" x14ac:dyDescent="0.25">
      <c r="A112" s="27"/>
      <c r="L112" s="84">
        <v>23.6</v>
      </c>
    </row>
    <row r="113" spans="1:12" x14ac:dyDescent="0.25">
      <c r="A113" s="27"/>
      <c r="I113" s="1"/>
      <c r="L113" s="84">
        <v>3.25</v>
      </c>
    </row>
    <row r="114" spans="1:12" x14ac:dyDescent="0.25">
      <c r="A114" s="27"/>
      <c r="I114" s="1"/>
      <c r="L114" s="84"/>
    </row>
    <row r="115" spans="1:12" x14ac:dyDescent="0.25">
      <c r="A115" s="27"/>
      <c r="I115" s="1"/>
      <c r="L115" s="51">
        <f ca="1">SUM(L9:L131)</f>
        <v>200146.51</v>
      </c>
    </row>
    <row r="116" spans="1:12" x14ac:dyDescent="0.25">
      <c r="A116" s="27"/>
      <c r="L116" s="84"/>
    </row>
    <row r="117" spans="1:12" x14ac:dyDescent="0.25">
      <c r="A117" s="27"/>
      <c r="L117" s="84"/>
    </row>
    <row r="118" spans="1:12" x14ac:dyDescent="0.25">
      <c r="A118" s="27"/>
      <c r="L118" s="84"/>
    </row>
    <row r="119" spans="1:12" x14ac:dyDescent="0.25">
      <c r="A119" s="27"/>
      <c r="L119" s="84"/>
    </row>
    <row r="120" spans="1:12" x14ac:dyDescent="0.25">
      <c r="L120" s="84"/>
    </row>
    <row r="121" spans="1:12" x14ac:dyDescent="0.25">
      <c r="L121" s="84"/>
    </row>
    <row r="122" spans="1:12" x14ac:dyDescent="0.25">
      <c r="L122" s="84"/>
    </row>
    <row r="123" spans="1:12" x14ac:dyDescent="0.25">
      <c r="L123" s="84"/>
    </row>
    <row r="124" spans="1:12" x14ac:dyDescent="0.25">
      <c r="L124" s="84"/>
    </row>
    <row r="125" spans="1:12" x14ac:dyDescent="0.25">
      <c r="L125" s="84"/>
    </row>
    <row r="126" spans="1:12" x14ac:dyDescent="0.25">
      <c r="L126" s="84"/>
    </row>
    <row r="127" spans="1:12" x14ac:dyDescent="0.25">
      <c r="L127" s="84"/>
    </row>
    <row r="128" spans="1:12" x14ac:dyDescent="0.25">
      <c r="L128" s="84"/>
    </row>
    <row r="129" spans="12:12" x14ac:dyDescent="0.25">
      <c r="L129" s="84"/>
    </row>
    <row r="130" spans="12:12" x14ac:dyDescent="0.25">
      <c r="L130" s="84"/>
    </row>
    <row r="143" spans="12:12" ht="15" customHeight="1" x14ac:dyDescent="0.25"/>
    <row r="145" spans="10:12" ht="12.75" customHeight="1" x14ac:dyDescent="0.25"/>
    <row r="155" spans="10:12" x14ac:dyDescent="0.25">
      <c r="J155" s="51"/>
      <c r="L155" s="52"/>
    </row>
    <row r="156" spans="10:12" x14ac:dyDescent="0.25">
      <c r="L156" s="52"/>
    </row>
    <row r="157" spans="10:12" x14ac:dyDescent="0.25">
      <c r="L157" s="52"/>
    </row>
    <row r="165" spans="1:20" s="1" customFormat="1" x14ac:dyDescent="0.25">
      <c r="A165"/>
      <c r="B165"/>
      <c r="C165"/>
      <c r="D165"/>
      <c r="E165"/>
      <c r="F165"/>
      <c r="G165"/>
      <c r="H165"/>
      <c r="I165"/>
      <c r="L165" s="51"/>
      <c r="T165" s="52"/>
    </row>
    <row r="166" spans="1:20" s="1" customFormat="1" x14ac:dyDescent="0.25">
      <c r="A166"/>
      <c r="B166"/>
      <c r="C166"/>
      <c r="D166"/>
      <c r="E166"/>
      <c r="F166"/>
      <c r="G166"/>
      <c r="H166"/>
      <c r="I166"/>
      <c r="L166" s="51"/>
      <c r="T166" s="52"/>
    </row>
    <row r="167" spans="1:20" s="1" customFormat="1" x14ac:dyDescent="0.25">
      <c r="A167"/>
      <c r="B167"/>
      <c r="C167"/>
      <c r="D167"/>
      <c r="E167"/>
      <c r="F167"/>
      <c r="G167"/>
      <c r="H167"/>
      <c r="I167"/>
      <c r="L167" s="51"/>
      <c r="T167" s="52"/>
    </row>
  </sheetData>
  <mergeCells count="115">
    <mergeCell ref="A7:A10"/>
    <mergeCell ref="B7:B10"/>
    <mergeCell ref="C7:C10"/>
    <mergeCell ref="D7:D10"/>
    <mergeCell ref="E7:G7"/>
    <mergeCell ref="E8:G8"/>
    <mergeCell ref="E9:G9"/>
    <mergeCell ref="E10:G10"/>
    <mergeCell ref="A1:H1"/>
    <mergeCell ref="A3:B3"/>
    <mergeCell ref="C3:H3"/>
    <mergeCell ref="A4:B4"/>
    <mergeCell ref="C4:H4"/>
    <mergeCell ref="E6:G6"/>
    <mergeCell ref="A18:A19"/>
    <mergeCell ref="B18:B19"/>
    <mergeCell ref="C18:C19"/>
    <mergeCell ref="D18:D19"/>
    <mergeCell ref="E18:G18"/>
    <mergeCell ref="E19:G19"/>
    <mergeCell ref="E11:G11"/>
    <mergeCell ref="E12:G12"/>
    <mergeCell ref="E13:G13"/>
    <mergeCell ref="E14:G14"/>
    <mergeCell ref="E26:G26"/>
    <mergeCell ref="E27:G27"/>
    <mergeCell ref="E20:G20"/>
    <mergeCell ref="E21:G21"/>
    <mergeCell ref="E22:G22"/>
    <mergeCell ref="E23:G23"/>
    <mergeCell ref="E24:G24"/>
    <mergeCell ref="E25:G25"/>
    <mergeCell ref="E15:G15"/>
    <mergeCell ref="E16:G16"/>
    <mergeCell ref="E17:G17"/>
    <mergeCell ref="A33:A35"/>
    <mergeCell ref="E33:G33"/>
    <mergeCell ref="E35:G35"/>
    <mergeCell ref="E29:G29"/>
    <mergeCell ref="A30:A31"/>
    <mergeCell ref="B30:B31"/>
    <mergeCell ref="C30:C31"/>
    <mergeCell ref="D30:D31"/>
    <mergeCell ref="E30:G30"/>
    <mergeCell ref="E31:G31"/>
    <mergeCell ref="E52:G52"/>
    <mergeCell ref="E47:G47"/>
    <mergeCell ref="E36:G36"/>
    <mergeCell ref="E37:G37"/>
    <mergeCell ref="E38:G38"/>
    <mergeCell ref="E43:G43"/>
    <mergeCell ref="E44:G44"/>
    <mergeCell ref="E46:G46"/>
    <mergeCell ref="E32:G32"/>
    <mergeCell ref="E91:G91"/>
    <mergeCell ref="E73:G73"/>
    <mergeCell ref="E74:G74"/>
    <mergeCell ref="E75:G75"/>
    <mergeCell ref="E76:G76"/>
    <mergeCell ref="E77:G77"/>
    <mergeCell ref="E78:G78"/>
    <mergeCell ref="E64:G64"/>
    <mergeCell ref="E65:G65"/>
    <mergeCell ref="E67:G67"/>
    <mergeCell ref="E68:G68"/>
    <mergeCell ref="E69:G69"/>
    <mergeCell ref="E72:G72"/>
    <mergeCell ref="A39:A43"/>
    <mergeCell ref="B39:B43"/>
    <mergeCell ref="C39:C43"/>
    <mergeCell ref="D39:D43"/>
    <mergeCell ref="E39:G39"/>
    <mergeCell ref="E42:G42"/>
    <mergeCell ref="A69:A71"/>
    <mergeCell ref="B69:B71"/>
    <mergeCell ref="C69:C71"/>
    <mergeCell ref="E58:G58"/>
    <mergeCell ref="E59:G59"/>
    <mergeCell ref="E60:G60"/>
    <mergeCell ref="E61:G61"/>
    <mergeCell ref="E62:G62"/>
    <mergeCell ref="E63:G63"/>
    <mergeCell ref="E53:G53"/>
    <mergeCell ref="E54:G54"/>
    <mergeCell ref="E55:G55"/>
    <mergeCell ref="E56:G56"/>
    <mergeCell ref="E57:G57"/>
    <mergeCell ref="E48:G48"/>
    <mergeCell ref="E49:G49"/>
    <mergeCell ref="E50:G50"/>
    <mergeCell ref="E51:G51"/>
    <mergeCell ref="D69:D71"/>
    <mergeCell ref="E71:G71"/>
    <mergeCell ref="E28:G28"/>
    <mergeCell ref="E45:G45"/>
    <mergeCell ref="E66:G66"/>
    <mergeCell ref="E34:G34"/>
    <mergeCell ref="D95:F95"/>
    <mergeCell ref="E81:G81"/>
    <mergeCell ref="E82:G82"/>
    <mergeCell ref="D94:F94"/>
    <mergeCell ref="E83:G83"/>
    <mergeCell ref="E84:G84"/>
    <mergeCell ref="E41:G41"/>
    <mergeCell ref="E40:G40"/>
    <mergeCell ref="E70:G70"/>
    <mergeCell ref="E88:G88"/>
    <mergeCell ref="E89:G89"/>
    <mergeCell ref="E85:G85"/>
    <mergeCell ref="E92:G92"/>
    <mergeCell ref="E79:G79"/>
    <mergeCell ref="E80:G80"/>
    <mergeCell ref="E86:G86"/>
    <mergeCell ref="E87:G87"/>
    <mergeCell ref="E90:G90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LISTOPAD 2024</vt:lpstr>
      <vt:lpstr>SVIBANJ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Zubčić</dc:creator>
  <cp:lastModifiedBy>Klara</cp:lastModifiedBy>
  <cp:lastPrinted>2024-03-25T07:12:51Z</cp:lastPrinted>
  <dcterms:created xsi:type="dcterms:W3CDTF">2024-02-09T09:57:49Z</dcterms:created>
  <dcterms:modified xsi:type="dcterms:W3CDTF">2025-06-23T14:04:05Z</dcterms:modified>
</cp:coreProperties>
</file>